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ink/ink1.xml" ContentType="application/inkml+xml"/>
  <Override PartName="/xl/ink/ink2.xml" ContentType="application/inkml+xml"/>
  <Override PartName="/xl/ink/ink3.xml" ContentType="application/inkml+xml"/>
  <Override PartName="/xl/ink/ink4.xml" ContentType="application/inkml+xml"/>
  <Override PartName="/xl/drawings/drawing2.xml" ContentType="application/vnd.openxmlformats-officedocument.drawing+xml"/>
  <Override PartName="/xl/ink/ink5.xml" ContentType="application/inkml+xml"/>
  <Override PartName="/xl/ink/ink6.xml" ContentType="application/inkml+xml"/>
  <Override PartName="/xl/drawings/drawing3.xml" ContentType="application/vnd.openxmlformats-officedocument.drawing+xml"/>
  <Override PartName="/xl/ink/ink7.xml" ContentType="application/inkml+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defaultThemeVersion="166925"/>
  <mc:AlternateContent xmlns:mc="http://schemas.openxmlformats.org/markup-compatibility/2006">
    <mc:Choice Requires="x15">
      <x15ac:absPath xmlns:x15ac="http://schemas.microsoft.com/office/spreadsheetml/2010/11/ac" url="C:\Users\Tirmizi\Documents\"/>
    </mc:Choice>
  </mc:AlternateContent>
  <xr:revisionPtr revIDLastSave="0" documentId="13_ncr:1_{CA90DDF1-15A1-49E9-B644-788AB7382D91}" xr6:coauthVersionLast="47" xr6:coauthVersionMax="47" xr10:uidLastSave="{00000000-0000-0000-0000-000000000000}"/>
  <workbookProtection workbookAlgorithmName="SHA-512" workbookHashValue="0PG6gFFCdI8BS1SdTPAQtiOCpNxxGp+m4cmytlYbPrw6qEGQHwzAskNWKMK8R95s3u9jHPLlPijdEneibAASKg==" workbookSaltValue="I1z7XHfquE+rSBaqTMBJtQ==" workbookSpinCount="100000" lockStructure="1"/>
  <bookViews>
    <workbookView xWindow="-120" yWindow="-120" windowWidth="29040" windowHeight="16440" xr2:uid="{EEE4ABC1-42CD-4884-895E-FA651E3E958F}"/>
  </bookViews>
  <sheets>
    <sheet name="Input Sheet" sheetId="2" r:id="rId1"/>
    <sheet name="KFS" sheetId="5" r:id="rId2"/>
    <sheet name="Sheet1" sheetId="6" state="hidden" r:id="rId3"/>
    <sheet name="Amortization Schedule" sheetId="1" r:id="rId4"/>
    <sheet name="Sheet2" sheetId="7" state="hidden" r:id="rId5"/>
    <sheet name="Signature" sheetId="4" r:id="rId6"/>
    <sheet name="Sheet3" sheetId="3" state="hidden" r:id="rId7"/>
  </sheets>
  <definedNames>
    <definedName name="Dayan">'Amortization Schedule'!#REF!</definedName>
    <definedName name="Loanisgood">'Amortization Schedule'!$D$6</definedName>
    <definedName name="_xlnm.Print_Area" localSheetId="3">'Amortization Schedule'!$A$1:$I$82</definedName>
    <definedName name="_xlnm.Print_Area" localSheetId="1">KFS!$A$1:$K$39</definedName>
    <definedName name="_xlnm.Print_Area" localSheetId="5">Signature!$A$1:$N$26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10" i="4" l="1" a="1"/>
  <c r="B10" i="4"/>
  <c r="B9" i="4" a="1"/>
  <c r="B9" i="4" s="1"/>
  <c r="B8" i="4" a="1"/>
  <c r="B8" i="4" s="1"/>
  <c r="D5" i="1" a="1"/>
  <c r="D5" i="1" s="1"/>
  <c r="D6" i="1"/>
  <c r="E8" i="6" l="1" a="1"/>
  <c r="E8" i="6" s="1"/>
  <c r="E8" i="5" l="1" a="1"/>
  <c r="E8" i="5" s="1"/>
  <c r="E7" i="5" a="1"/>
  <c r="E7" i="5" s="1"/>
  <c r="E4" i="5" a="1"/>
  <c r="E4" i="5" s="1"/>
  <c r="D10" i="1" l="1"/>
  <c r="D7" i="1" l="1"/>
  <c r="C18" i="1" s="1"/>
  <c r="D8" i="1"/>
  <c r="F7" i="2"/>
  <c r="B18" i="1" l="1"/>
  <c r="E18" i="1"/>
  <c r="C53" i="1"/>
  <c r="C34" i="1"/>
  <c r="C42" i="1"/>
  <c r="C75" i="1"/>
  <c r="C76" i="1"/>
  <c r="C73" i="1"/>
  <c r="C69" i="1"/>
  <c r="C77" i="1"/>
  <c r="C71" i="1"/>
  <c r="C74" i="1"/>
  <c r="C70" i="1"/>
  <c r="C72" i="1"/>
  <c r="H6" i="1"/>
  <c r="F20" i="1" s="1"/>
  <c r="C63" i="1"/>
  <c r="C52" i="1"/>
  <c r="C64" i="1"/>
  <c r="C58" i="1"/>
  <c r="C66" i="1"/>
  <c r="C55" i="1"/>
  <c r="C62" i="1"/>
  <c r="C51" i="1"/>
  <c r="C65" i="1"/>
  <c r="C59" i="1"/>
  <c r="C67" i="1"/>
  <c r="C56" i="1"/>
  <c r="C68" i="1"/>
  <c r="C57" i="1"/>
  <c r="C50" i="1"/>
  <c r="C60" i="1"/>
  <c r="C61" i="1"/>
  <c r="C54" i="1"/>
  <c r="C26" i="1"/>
  <c r="C19" i="1"/>
  <c r="C20" i="1"/>
  <c r="C28" i="1"/>
  <c r="C36" i="1"/>
  <c r="C44" i="1"/>
  <c r="C38" i="1"/>
  <c r="C23" i="1"/>
  <c r="C39" i="1"/>
  <c r="C43" i="1"/>
  <c r="C21" i="1"/>
  <c r="C29" i="1"/>
  <c r="C37" i="1"/>
  <c r="C45" i="1"/>
  <c r="C30" i="1"/>
  <c r="C46" i="1"/>
  <c r="C47" i="1"/>
  <c r="C27" i="1"/>
  <c r="C22" i="1"/>
  <c r="C31" i="1"/>
  <c r="C24" i="1"/>
  <c r="C32" i="1"/>
  <c r="C40" i="1"/>
  <c r="C48" i="1"/>
  <c r="C25" i="1"/>
  <c r="C33" i="1"/>
  <c r="C41" i="1"/>
  <c r="C49" i="1"/>
  <c r="C35" i="1"/>
  <c r="F18" i="1" l="1"/>
  <c r="F48" i="1"/>
  <c r="F75" i="1"/>
  <c r="F74" i="1"/>
  <c r="F65" i="1"/>
  <c r="F40" i="1"/>
  <c r="F31" i="1"/>
  <c r="F30" i="1"/>
  <c r="F29" i="1"/>
  <c r="F67" i="1"/>
  <c r="F66" i="1"/>
  <c r="F57" i="1"/>
  <c r="F32" i="1"/>
  <c r="F23" i="1"/>
  <c r="F22" i="1"/>
  <c r="F21" i="1"/>
  <c r="F59" i="1"/>
  <c r="F58" i="1"/>
  <c r="F49" i="1"/>
  <c r="F24" i="1"/>
  <c r="F77" i="1"/>
  <c r="F68" i="1"/>
  <c r="F51" i="1"/>
  <c r="F50" i="1"/>
  <c r="F41" i="1"/>
  <c r="F71" i="1"/>
  <c r="F70" i="1"/>
  <c r="F69" i="1"/>
  <c r="F52" i="1"/>
  <c r="F72" i="1"/>
  <c r="F43" i="1"/>
  <c r="F42" i="1"/>
  <c r="F33" i="1"/>
  <c r="F63" i="1"/>
  <c r="F62" i="1"/>
  <c r="F61" i="1"/>
  <c r="F44" i="1"/>
  <c r="F35" i="1"/>
  <c r="F34" i="1"/>
  <c r="F25" i="1"/>
  <c r="F55" i="1"/>
  <c r="F54" i="1"/>
  <c r="F53" i="1"/>
  <c r="F36" i="1"/>
  <c r="F76" i="1"/>
  <c r="F27" i="1"/>
  <c r="F26" i="1"/>
  <c r="F64" i="1"/>
  <c r="F47" i="1"/>
  <c r="F46" i="1"/>
  <c r="F45" i="1"/>
  <c r="F28" i="1"/>
  <c r="F60" i="1"/>
  <c r="F19" i="1"/>
  <c r="F73" i="1"/>
  <c r="F56" i="1"/>
  <c r="F39" i="1"/>
  <c r="F38" i="1"/>
  <c r="F37" i="1"/>
  <c r="D18" i="1"/>
  <c r="G8" i="7"/>
  <c r="H5" i="1"/>
  <c r="F31" i="2" s="1"/>
  <c r="B19" i="1"/>
  <c r="B21" i="1"/>
  <c r="B20" i="1"/>
  <c r="B27" i="1"/>
  <c r="B36" i="1"/>
  <c r="B51" i="1"/>
  <c r="B30" i="1"/>
  <c r="B31" i="1"/>
  <c r="B39" i="1"/>
  <c r="B45" i="1"/>
  <c r="B49" i="1"/>
  <c r="B22" i="1"/>
  <c r="B46" i="1"/>
  <c r="B50" i="1"/>
  <c r="B33" i="1"/>
  <c r="B26" i="1"/>
  <c r="B42" i="1"/>
  <c r="B25" i="1"/>
  <c r="B43" i="1"/>
  <c r="B37" i="1"/>
  <c r="B41" i="1"/>
  <c r="B38" i="1"/>
  <c r="B52" i="1"/>
  <c r="B34" i="1"/>
  <c r="B24" i="1"/>
  <c r="B40" i="1"/>
  <c r="B29" i="1"/>
  <c r="B35" i="1"/>
  <c r="B48" i="1"/>
  <c r="B44" i="1"/>
  <c r="B23" i="1"/>
  <c r="B32" i="1"/>
  <c r="B28" i="1"/>
  <c r="B47" i="1"/>
  <c r="G25" i="5" l="1"/>
  <c r="E13" i="5"/>
  <c r="E16" i="5" a="1"/>
  <c r="E16" i="5" s="1"/>
  <c r="E12" i="5" a="1"/>
  <c r="E12" i="5" s="1"/>
  <c r="G18" i="1" l="1"/>
  <c r="E19" i="1" s="1"/>
  <c r="D19" i="1" l="1"/>
  <c r="G19" i="1" l="1"/>
  <c r="E20" i="1" s="1"/>
  <c r="D20" i="1" l="1"/>
  <c r="B63" i="1"/>
  <c r="B64" i="1"/>
  <c r="B65" i="1"/>
  <c r="B56" i="1"/>
  <c r="B61" i="1"/>
  <c r="B66" i="1"/>
  <c r="B70" i="1"/>
  <c r="B72" i="1"/>
  <c r="B74" i="1"/>
  <c r="B53" i="1"/>
  <c r="B73" i="1"/>
  <c r="B60" i="1"/>
  <c r="B57" i="1"/>
  <c r="B55" i="1"/>
  <c r="B62" i="1"/>
  <c r="B71" i="1"/>
  <c r="B67" i="1"/>
  <c r="B54" i="1"/>
  <c r="B75" i="1"/>
  <c r="B77" i="1"/>
  <c r="B68" i="1"/>
  <c r="B59" i="1"/>
  <c r="B58" i="1"/>
  <c r="B76" i="1"/>
  <c r="B69" i="1"/>
  <c r="G20" i="1" l="1"/>
  <c r="E21" i="1" s="1"/>
  <c r="D21" i="1" l="1"/>
  <c r="G21" i="1" s="1"/>
  <c r="E22" i="1" s="1"/>
  <c r="D22" i="1" l="1"/>
  <c r="G22" i="1" s="1"/>
  <c r="E23" i="1" s="1"/>
  <c r="D23" i="1" l="1"/>
  <c r="G23" i="1" l="1"/>
  <c r="E24" i="1" s="1"/>
  <c r="D24" i="1" l="1"/>
  <c r="G24" i="1" l="1"/>
  <c r="E25" i="1" s="1"/>
  <c r="D25" i="1" l="1"/>
  <c r="G25" i="1" l="1"/>
  <c r="E26" i="1" l="1"/>
  <c r="D26" i="1" s="1"/>
  <c r="G26" i="1" s="1"/>
  <c r="E27" i="1" s="1"/>
  <c r="D27" i="1" l="1"/>
  <c r="G27" i="1" s="1"/>
  <c r="E28" i="1" s="1"/>
  <c r="D28" i="1" l="1"/>
  <c r="G28" i="1" s="1"/>
  <c r="E29" i="1" s="1"/>
  <c r="D29" i="1" l="1"/>
  <c r="G29" i="1" s="1"/>
  <c r="E30" i="1" s="1"/>
  <c r="D30" i="1" l="1"/>
  <c r="G30" i="1" s="1"/>
  <c r="E31" i="1" s="1"/>
  <c r="D31" i="1" l="1"/>
  <c r="G31" i="1" s="1"/>
  <c r="E32" i="1" s="1"/>
  <c r="D32" i="1" l="1"/>
  <c r="G32" i="1" s="1"/>
  <c r="E33" i="1" s="1"/>
  <c r="D33" i="1" l="1"/>
  <c r="G33" i="1" s="1"/>
  <c r="E34" i="1" s="1"/>
  <c r="D34" i="1" l="1"/>
  <c r="G34" i="1" s="1"/>
  <c r="E35" i="1" s="1"/>
  <c r="D35" i="1" l="1"/>
  <c r="G35" i="1" s="1"/>
  <c r="E36" i="1" s="1"/>
  <c r="D36" i="1" l="1"/>
  <c r="G36" i="1" s="1"/>
  <c r="E37" i="1" s="1"/>
  <c r="D37" i="1" l="1"/>
  <c r="G37" i="1" s="1"/>
  <c r="E38" i="1" s="1"/>
  <c r="D38" i="1" l="1"/>
  <c r="G38" i="1" s="1"/>
  <c r="E39" i="1" l="1"/>
  <c r="D39" i="1" s="1"/>
  <c r="G39" i="1" s="1"/>
  <c r="E40" i="1" l="1"/>
  <c r="D40" i="1" s="1"/>
  <c r="G40" i="1" s="1"/>
  <c r="E41" i="1" l="1"/>
  <c r="D41" i="1" s="1"/>
  <c r="G41" i="1" s="1"/>
  <c r="E42" i="1" l="1"/>
  <c r="D42" i="1" s="1"/>
  <c r="G42" i="1" s="1"/>
  <c r="E43" i="1" s="1"/>
  <c r="D43" i="1" l="1"/>
  <c r="G43" i="1" s="1"/>
  <c r="E44" i="1" s="1"/>
  <c r="D44" i="1" l="1"/>
  <c r="G44" i="1" s="1"/>
  <c r="E45" i="1" s="1"/>
  <c r="D45" i="1" l="1"/>
  <c r="G45" i="1" s="1"/>
  <c r="E46" i="1" s="1"/>
  <c r="D46" i="1" l="1"/>
  <c r="G46" i="1" s="1"/>
  <c r="E47" i="1" s="1"/>
  <c r="D47" i="1" l="1"/>
  <c r="G47" i="1" s="1"/>
  <c r="E48" i="1" s="1"/>
  <c r="D48" i="1" l="1"/>
  <c r="G48" i="1" s="1"/>
  <c r="E49" i="1" s="1"/>
  <c r="D49" i="1" l="1"/>
  <c r="G49" i="1" s="1"/>
  <c r="E50" i="1" s="1"/>
  <c r="D50" i="1" l="1"/>
  <c r="G50" i="1" s="1"/>
  <c r="E51" i="1" s="1"/>
  <c r="D51" i="1" l="1"/>
  <c r="G51" i="1" s="1"/>
  <c r="E52" i="1" s="1"/>
  <c r="D52" i="1" l="1"/>
  <c r="G52" i="1" s="1"/>
  <c r="E53" i="1" s="1"/>
  <c r="D53" i="1" l="1"/>
  <c r="G53" i="1" s="1"/>
  <c r="E54" i="1" s="1"/>
  <c r="D54" i="1" l="1"/>
  <c r="G54" i="1" s="1"/>
  <c r="E55" i="1" s="1"/>
  <c r="D55" i="1" l="1"/>
  <c r="G55" i="1" s="1"/>
  <c r="E56" i="1" s="1"/>
  <c r="D56" i="1" l="1"/>
  <c r="G56" i="1" s="1"/>
  <c r="E57" i="1" s="1"/>
  <c r="D57" i="1" l="1"/>
  <c r="G57" i="1" l="1"/>
  <c r="E58" i="1" s="1"/>
  <c r="D58" i="1" l="1"/>
  <c r="G58" i="1" s="1"/>
  <c r="E59" i="1" s="1"/>
  <c r="D59" i="1" l="1"/>
  <c r="G59" i="1" s="1"/>
  <c r="E60" i="1" s="1"/>
  <c r="D60" i="1" l="1"/>
  <c r="G60" i="1" s="1"/>
  <c r="E61" i="1" s="1"/>
  <c r="D61" i="1" l="1"/>
  <c r="G61" i="1" s="1"/>
  <c r="E62" i="1" s="1"/>
  <c r="D62" i="1" l="1"/>
  <c r="G62" i="1" s="1"/>
  <c r="E63" i="1" s="1"/>
  <c r="D63" i="1" l="1"/>
  <c r="G63" i="1" s="1"/>
  <c r="E64" i="1" s="1"/>
  <c r="D64" i="1" l="1"/>
  <c r="G64" i="1" s="1"/>
  <c r="E65" i="1" l="1"/>
  <c r="D65" i="1" s="1"/>
  <c r="G65" i="1" s="1"/>
  <c r="E66" i="1" s="1"/>
  <c r="D66" i="1" s="1"/>
  <c r="G66" i="1" s="1"/>
  <c r="E67" i="1" s="1"/>
  <c r="D67" i="1" l="1"/>
  <c r="G67" i="1" l="1"/>
  <c r="E68" i="1" l="1"/>
  <c r="D68" i="1" s="1"/>
  <c r="G68" i="1" s="1"/>
  <c r="E69" i="1" s="1"/>
  <c r="D69" i="1" s="1"/>
  <c r="G69" i="1" l="1"/>
  <c r="E70" i="1" l="1"/>
  <c r="D70" i="1" s="1"/>
  <c r="G70" i="1" s="1"/>
  <c r="E71" i="1" l="1"/>
  <c r="D71" i="1" s="1"/>
  <c r="G71" i="1" s="1"/>
  <c r="E72" i="1" s="1"/>
  <c r="D72" i="1" s="1"/>
  <c r="G72" i="1" l="1"/>
  <c r="E73" i="1" l="1"/>
  <c r="D73" i="1" s="1"/>
  <c r="G73" i="1" s="1"/>
  <c r="E74" i="1" l="1"/>
  <c r="D74" i="1" s="1"/>
  <c r="G74" i="1" s="1"/>
  <c r="E75" i="1" s="1"/>
  <c r="D75" i="1" s="1"/>
  <c r="G75" i="1" l="1"/>
  <c r="E76" i="1" l="1"/>
  <c r="D76" i="1" s="1"/>
  <c r="G76" i="1" s="1"/>
  <c r="E77" i="1" s="1"/>
  <c r="D77" i="1" l="1"/>
  <c r="G77" i="1" s="1"/>
  <c r="H7" i="1"/>
  <c r="E78" i="1"/>
  <c r="D78" i="1" l="1"/>
  <c r="F78" i="1" s="1"/>
  <c r="E17" i="5"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<sst xmlns="http://schemas.openxmlformats.org/spreadsheetml/2006/main" count="132" uniqueCount="121">
  <si>
    <t>Name</t>
  </si>
  <si>
    <t xml:space="preserve">Annual Interest Rate </t>
  </si>
  <si>
    <t>Loan Amount</t>
  </si>
  <si>
    <t>Start Date of Loan</t>
  </si>
  <si>
    <t>Number Of Payments Per Year</t>
  </si>
  <si>
    <t>Loan Details</t>
  </si>
  <si>
    <t>Loan Summary</t>
  </si>
  <si>
    <t>Scheduled payment</t>
  </si>
  <si>
    <t>Scheduled number of payments</t>
  </si>
  <si>
    <t>Total interest</t>
  </si>
  <si>
    <t>Loan Months</t>
  </si>
  <si>
    <t>Payment No.</t>
  </si>
  <si>
    <t>Payment Date</t>
  </si>
  <si>
    <t>Principle</t>
  </si>
  <si>
    <t>Interest</t>
  </si>
  <si>
    <t>EMI</t>
  </si>
  <si>
    <t>Outstanding</t>
  </si>
  <si>
    <t>Lenders Name    :     Dayan Bank Limited</t>
  </si>
  <si>
    <t>Data Input Sheet</t>
  </si>
  <si>
    <t xml:space="preserve">Data </t>
  </si>
  <si>
    <t>Sales Person</t>
  </si>
  <si>
    <t>Contact Number</t>
  </si>
  <si>
    <t>Employee Code/Sales Code</t>
  </si>
  <si>
    <t>Designation (RM/RSO/Other)</t>
  </si>
  <si>
    <t>Region/City</t>
  </si>
  <si>
    <t>Applicant</t>
  </si>
  <si>
    <t>CNIC No.</t>
  </si>
  <si>
    <t>Date Of Birth</t>
  </si>
  <si>
    <t>Home Address</t>
  </si>
  <si>
    <t>Gender</t>
  </si>
  <si>
    <t>Male</t>
  </si>
  <si>
    <t>Female</t>
  </si>
  <si>
    <t>Segment</t>
  </si>
  <si>
    <t>Required Loan Amount</t>
  </si>
  <si>
    <t>Mark Up Rate</t>
  </si>
  <si>
    <t>Tenure (in months)</t>
  </si>
  <si>
    <t>Loan Type</t>
  </si>
  <si>
    <t>Organization Name</t>
  </si>
  <si>
    <t>Salary Transfer</t>
  </si>
  <si>
    <t>Fresh</t>
  </si>
  <si>
    <t>Loan</t>
  </si>
  <si>
    <t>END</t>
  </si>
  <si>
    <t>CUSTOMER SIGNATURE</t>
  </si>
  <si>
    <t>LENDER SIGNATURE</t>
  </si>
  <si>
    <t>Loan Issue Date</t>
  </si>
  <si>
    <t>Product Key Fact Statement</t>
  </si>
  <si>
    <t>Personal Loan</t>
  </si>
  <si>
    <t>Customer's Name:</t>
  </si>
  <si>
    <t>A. Your financing need:</t>
  </si>
  <si>
    <t>Name of the product</t>
  </si>
  <si>
    <t>Finance Amount</t>
  </si>
  <si>
    <t>Term of the finance (months)</t>
  </si>
  <si>
    <t>Mark-up type (Fixed/ Variable)</t>
  </si>
  <si>
    <t>Fixed</t>
  </si>
  <si>
    <t>B. Estimated cost of this financing:</t>
  </si>
  <si>
    <t>What installmant will you be charged?</t>
  </si>
  <si>
    <t>Amount (PKR)</t>
  </si>
  <si>
    <t>Rate</t>
  </si>
  <si>
    <t>/- to be paid per month</t>
  </si>
  <si>
    <t>(rate per year)</t>
  </si>
  <si>
    <t>/- to be paid per year</t>
  </si>
  <si>
    <t>What other charges will you have to pay?</t>
  </si>
  <si>
    <t>/-Processing fee (as per Schedule of Bank's charges)</t>
  </si>
  <si>
    <t>(Inclusive of documentation charges, verification &amp; stamp duty)</t>
  </si>
  <si>
    <t>What will be the monthly installment payable?</t>
  </si>
  <si>
    <t>What total amount will you pay for the financing?</t>
  </si>
  <si>
    <t>C. Early payments:</t>
  </si>
  <si>
    <t>Can you repay loan/ finance before the maturity?</t>
  </si>
  <si>
    <t>Yes</t>
  </si>
  <si>
    <t>How can you repay loan/finance before the Maturity?</t>
  </si>
  <si>
    <t>Will you have to pay any additional amount/charges for pre payment/ early retirement of the loan/finance?</t>
  </si>
  <si>
    <t>7% of Outstanding Principal amount+ FED will be charged in case the customer wants to opt for early repayment.</t>
  </si>
  <si>
    <t>D. Default/late payment information:</t>
  </si>
  <si>
    <t>What if you fail to fulfill your repayment obligation?</t>
  </si>
  <si>
    <t>If the payment is not received within due date for your Personal Loan Installment, Late Payment charges will be applied. However, prior to cancellation, a notice to this effect shall be sent to the customer intimating the reason and demanding payment of loan within the period as mentioned in the said notice.  
This is to inform you that the State Bank of Pakistan (SBP) will include two years’ history of negative / overdue information(including but not limited to overdue payments, late payments, write-off or reversal of mark-up etc.) in eCIB. You are therefore, advised to ensure timely payments of your installments to avoid any adverse information being reported or reflected on your e-CIB.”</t>
  </si>
  <si>
    <t>What penalty will you be charged for not repaying on time?</t>
  </si>
  <si>
    <t>Default Charges</t>
  </si>
  <si>
    <t>Rate Applied</t>
  </si>
  <si>
    <t>Manner of computing late payment charges</t>
  </si>
  <si>
    <t>Late payment charges (LPC)</t>
  </si>
  <si>
    <t>Fixed Charges</t>
  </si>
  <si>
    <t>Can Bank exercise right of set-off?</t>
  </si>
  <si>
    <t xml:space="preserve">The Bank has the right to cancel the facility and has the right to set-off any credit balance in the consumer's deposit accounts against any outstanding balance in the financing accounts. </t>
  </si>
  <si>
    <t>E. Other material information:</t>
  </si>
  <si>
    <t>What happens in case of death of borrower?</t>
  </si>
  <si>
    <t>In case of death, the remaining amount will be covered by the insurance company on Bank's approved panel.</t>
  </si>
  <si>
    <t>What are the guarantor’s obligations?</t>
  </si>
  <si>
    <t>N/A</t>
  </si>
  <si>
    <t>What documents will be provided to you?</t>
  </si>
  <si>
    <t>Offer letter, Product Key fact Statement, Terms and Conditions, Amortization schedule, NOC (on customer's request)</t>
  </si>
  <si>
    <t>Where you can get assistance and redress?</t>
  </si>
  <si>
    <t>___________________________
Customer's Signature and Date</t>
  </si>
  <si>
    <t>____________________________________________
Authorized Banker's Signature, Stamp and Date</t>
  </si>
  <si>
    <t>Dayan Commercial Bank</t>
  </si>
  <si>
    <t>DCB Personal Loan</t>
  </si>
  <si>
    <t>Variable</t>
  </si>
  <si>
    <t>FED (per month)</t>
  </si>
  <si>
    <t>DCB PersonalLoan</t>
  </si>
  <si>
    <t>53661900165045</t>
  </si>
  <si>
    <t>Dayan Commercial Bank (DCB)</t>
  </si>
  <si>
    <t>Tentative Amortization Schedule</t>
  </si>
  <si>
    <t xml:space="preserve">    Contact Number</t>
  </si>
  <si>
    <t xml:space="preserve">    Name</t>
  </si>
  <si>
    <t>DCB Account #</t>
  </si>
  <si>
    <t xml:space="preserve">    DCB ACCOUNT</t>
  </si>
  <si>
    <t>Customer &amp; Lender Signature</t>
  </si>
  <si>
    <t xml:space="preserve">The EMI would  be changed due to the Tenure, Loan Amount and Mark Up Rate </t>
  </si>
  <si>
    <t>Customer Signature</t>
  </si>
  <si>
    <t>Contact DCB's 24/7 Phone Banking team at 111-111-425 or visit your nearest DCB Branch and submit written request for early termination.</t>
  </si>
  <si>
    <t>For further assistance, please contact our 24/7 Phone Banking team at 111-111-DCB (111-111-425), Email address: customer.care@dcb.com, Head Office Address: 9th floor, Service Quality, DCB Plaza I.I Gulahan-Iqbal, Karachi.</t>
  </si>
  <si>
    <t>Financing Details</t>
  </si>
  <si>
    <t>Karachi</t>
  </si>
  <si>
    <t>Lahore</t>
  </si>
  <si>
    <t>Islamabad</t>
  </si>
  <si>
    <t>Peshawar</t>
  </si>
  <si>
    <t>Multan</t>
  </si>
  <si>
    <t>Hydrabad</t>
  </si>
  <si>
    <t>Top-Up</t>
  </si>
  <si>
    <t xml:space="preserve">Dayan </t>
  </si>
  <si>
    <t>Haniya Syed.</t>
  </si>
  <si>
    <t>0331 0304639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</si>
</sst>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42" formatCode="_(&quot;$&quot;* #,##0_);_(&quot;$&quot;* \(#,##0\);_(&quot;$&quot;* &quot;-&quot;_);_(@_)"/>
    <numFmt numFmtId="44" formatCode="_(&quot;$&quot;* #,##0.00_);_(&quot;$&quot;* \(#,##0.00\);_(&quot;$&quot;* &quot;-&quot;??_);_(@_)"/>
    <numFmt numFmtId="43" formatCode="_(* #,##0.00_);_(* \(#,##0.00\);_(* &quot;-&quot;??_);_(@_)"/>
    <numFmt numFmtId="164" formatCode="@* \:"/>
    <numFmt numFmtId="165" formatCode="0_);[Red]\(0\)"/>
    <numFmt numFmtId="166" formatCode="[$-F800]dddd\,\ mmmm\ dd\,\ yyyy"/>
    <numFmt numFmtId="167" formatCode="[$-409]d\-mmm\-yy;@"/>
    <numFmt numFmtId="168" formatCode="[$Rs.]#,##0;[Red]&quot;-&quot;[$Rs.]#,##0"/>
    <numFmt numFmtId="169" formatCode="#,##0;[Red]#,##0"/>
    <numFmt numFmtId="170" formatCode="#,##0.00000_);[Red]\(#,##0.00000\)"/>
    <numFmt numFmtId="171" formatCode="_(* #,##0_);_(* \(#,##0\);_(* &quot;-&quot;??_);_(@_)"/>
    <numFmt numFmtId="172" formatCode="[$Rs-420]#,##0_-"/>
    <numFmt numFmtId="173" formatCode="_-[$Rs-420]\ * #,##0_-;\-[$Rs-420]\ * #,##0_-;_-[$Rs-420]\ * &quot;-&quot;_-;_-@_-"/>
    <numFmt numFmtId="174" formatCode="[$Rs-420]\ #,##0;\-[$Rs-420]\ #,##0"/>
  </numFmts>
  <fonts count="21" x14ac:knownFonts="1">
    <font>
      <sz val="11"/>
      <color theme="1"/>
      <name val="Calibri"/>
      <family val="2"/>
      <scheme val="minor"/>
    </font>
    <font>
      <sz val="11"/>
      <color theme="1"/>
      <name val="Calibri"/>
      <family val="2"/>
      <scheme val="minor"/>
    </font>
    <font>
      <b/>
      <sz val="11"/>
      <color theme="0"/>
      <name val="Calibri"/>
      <family val="2"/>
      <scheme val="minor"/>
    </font>
    <font>
      <i/>
      <sz val="11"/>
      <color rgb="FF7F7F7F"/>
      <name val="Calibri"/>
      <family val="2"/>
      <scheme val="minor"/>
    </font>
    <font>
      <sz val="28"/>
      <color theme="1"/>
      <name val="Arial"/>
      <family val="2"/>
    </font>
    <font>
      <b/>
      <sz val="11"/>
      <color theme="9" tint="-0.249977111117893"/>
      <name val="Calibri"/>
      <family val="2"/>
      <scheme val="minor"/>
    </font>
    <font>
      <b/>
      <sz val="11"/>
      <color theme="1"/>
      <name val="Calibri"/>
      <family val="2"/>
      <scheme val="minor"/>
    </font>
    <font>
      <b/>
      <sz val="20"/>
      <color theme="0"/>
      <name val="Calibri"/>
      <family val="2"/>
      <scheme val="minor"/>
    </font>
    <font>
      <b/>
      <sz val="12"/>
      <color theme="1"/>
      <name val="Calibri"/>
      <family val="2"/>
      <scheme val="minor"/>
    </font>
    <font>
      <b/>
      <sz val="14"/>
      <color theme="0"/>
      <name val="Calibri"/>
      <family val="2"/>
      <scheme val="minor"/>
    </font>
    <font>
      <b/>
      <sz val="12"/>
      <color rgb="FF008080"/>
      <name val="Calibri"/>
      <family val="2"/>
      <scheme val="minor"/>
    </font>
    <font>
      <b/>
      <sz val="12"/>
      <color theme="0"/>
      <name val="Arial"/>
      <family val="2"/>
    </font>
    <font>
      <b/>
      <sz val="11"/>
      <color rgb="FF000000"/>
      <name val="Calibri"/>
      <family val="2"/>
      <scheme val="minor"/>
    </font>
    <font>
      <sz val="10"/>
      <color rgb="FF000000"/>
      <name val="Calibri"/>
      <family val="2"/>
      <scheme val="minor"/>
    </font>
    <font>
      <b/>
      <sz val="10"/>
      <color rgb="FF000000"/>
      <name val="Calibri"/>
      <family val="2"/>
      <scheme val="minor"/>
    </font>
    <font>
      <sz val="10"/>
      <color theme="1"/>
      <name val="Calibri"/>
      <family val="2"/>
      <scheme val="minor"/>
    </font>
    <font>
      <sz val="9"/>
      <color rgb="FF000000"/>
      <name val="Calibri"/>
      <family val="2"/>
      <scheme val="minor"/>
    </font>
    <font>
      <b/>
      <sz val="20"/>
      <color theme="0"/>
      <name val="Arial"/>
      <family val="2"/>
    </font>
    <font>
      <b/>
      <sz val="16"/>
      <color theme="0"/>
      <name val="Calibri"/>
      <family val="2"/>
      <scheme val="minor"/>
    </font>
    <font>
      <b/>
      <sz val="36"/>
      <color theme="0"/>
      <name val="Calibri"/>
      <family val="2"/>
      <scheme val="minor"/>
    </font>
    <font>
      <b/>
      <sz val="11"/>
      <color rgb="FFFF0000"/>
      <name val="Calibri"/>
      <family val="2"/>
      <scheme val="minor"/>
    </font>
  </fonts>
  <fills count="10">
    <fill>
      <patternFill patternType="none"/>
    </fill>
    <fill>
      <patternFill patternType="gray125"/>
    </fill>
    <fill>
      <patternFill patternType="solid">
        <fgColor rgb="FFA5A5A5"/>
      </patternFill>
    </fill>
    <fill>
      <patternFill patternType="solid">
        <fgColor theme="9" tint="0.39997558519241921"/>
        <bgColor indexed="65"/>
      </patternFill>
    </fill>
    <fill>
      <patternFill patternType="solid">
        <fgColor theme="0"/>
        <bgColor indexed="64"/>
      </patternFill>
    </fill>
    <fill>
      <patternFill patternType="solid">
        <fgColor rgb="FFC0C0C0"/>
        <bgColor indexed="64"/>
      </patternFill>
    </fill>
    <fill>
      <patternFill patternType="solid">
        <fgColor theme="0" tint="-0.249977111117893"/>
        <bgColor indexed="64"/>
      </patternFill>
    </fill>
    <fill>
      <patternFill patternType="solid">
        <fgColor rgb="FFDDDDDD"/>
        <bgColor rgb="FFDDDDDD"/>
      </patternFill>
    </fill>
    <fill>
      <patternFill patternType="solid">
        <fgColor theme="9" tint="0.39997558519241921"/>
        <bgColor indexed="64"/>
      </patternFill>
    </fill>
    <fill>
      <patternFill patternType="solid">
        <fgColor rgb="FF92D050"/>
        <bgColor indexed="64"/>
      </patternFill>
    </fill>
  </fills>
  <borders count="103">
    <border>
      <left/>
      <right/>
      <top/>
      <bottom/>
      <diagonal/>
    </border>
    <border>
      <left style="double">
        <color rgb="FF3F3F3F"/>
      </left>
      <right style="double">
        <color rgb="FF3F3F3F"/>
      </right>
      <top style="double">
        <color rgb="FF3F3F3F"/>
      </top>
      <bottom style="double">
        <color rgb="FF3F3F3F"/>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theme="0" tint="-0.499984740745262"/>
      </left>
      <right style="medium">
        <color indexed="64"/>
      </right>
      <top style="thin">
        <color theme="0" tint="-0.499984740745262"/>
      </top>
      <bottom style="thin">
        <color theme="0" tint="-0.499984740745262"/>
      </bottom>
      <diagonal/>
    </border>
    <border>
      <left style="thin">
        <color theme="0" tint="-0.499984740745262"/>
      </left>
      <right style="medium">
        <color indexed="64"/>
      </right>
      <top style="thin">
        <color theme="0" tint="-0.499984740745262"/>
      </top>
      <bottom style="medium">
        <color indexed="64"/>
      </bottom>
      <diagonal/>
    </border>
    <border>
      <left style="medium">
        <color indexed="64"/>
      </left>
      <right style="thin">
        <color theme="0" tint="-0.499984740745262"/>
      </right>
      <top style="thin">
        <color theme="0" tint="-0.499984740745262"/>
      </top>
      <bottom style="thin">
        <color theme="0" tint="-0.499984740745262"/>
      </bottom>
      <diagonal/>
    </border>
    <border>
      <left style="medium">
        <color indexed="64"/>
      </left>
      <right style="thin">
        <color theme="0" tint="-0.499984740745262"/>
      </right>
      <top style="thin">
        <color theme="0" tint="-0.499984740745262"/>
      </top>
      <bottom style="medium">
        <color indexed="64"/>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top style="thin">
        <color theme="0" tint="-0.499984740745262"/>
      </top>
      <bottom/>
      <diagonal/>
    </border>
    <border>
      <left/>
      <right style="medium">
        <color indexed="64"/>
      </right>
      <top style="thin">
        <color theme="0" tint="-0.499984740745262"/>
      </top>
      <bottom/>
      <diagonal/>
    </border>
    <border>
      <left style="medium">
        <color indexed="64"/>
      </left>
      <right/>
      <top style="thin">
        <color theme="0" tint="-0.499984740745262"/>
      </top>
      <bottom style="thin">
        <color theme="0" tint="-0.499984740745262"/>
      </bottom>
      <diagonal/>
    </border>
    <border>
      <left/>
      <right style="medium">
        <color indexed="64"/>
      </right>
      <top style="thin">
        <color theme="0" tint="-0.499984740745262"/>
      </top>
      <bottom style="thin">
        <color theme="0" tint="-0.499984740745262"/>
      </bottom>
      <diagonal/>
    </border>
    <border>
      <left style="hair">
        <color rgb="FF008080"/>
      </left>
      <right style="medium">
        <color indexed="64"/>
      </right>
      <top style="hair">
        <color rgb="FF008080"/>
      </top>
      <bottom style="hair">
        <color rgb="FF008080"/>
      </bottom>
      <diagonal/>
    </border>
    <border>
      <left style="medium">
        <color indexed="64"/>
      </left>
      <right/>
      <top/>
      <bottom style="thin">
        <color theme="0" tint="-0.499984740745262"/>
      </bottom>
      <diagonal/>
    </border>
    <border>
      <left/>
      <right style="medium">
        <color indexed="64"/>
      </right>
      <top/>
      <bottom style="thin">
        <color theme="0" tint="-0.499984740745262"/>
      </bottom>
      <diagonal/>
    </border>
    <border>
      <left style="medium">
        <color indexed="64"/>
      </left>
      <right/>
      <top style="thin">
        <color theme="0" tint="-0.499984740745262"/>
      </top>
      <bottom style="thin">
        <color indexed="64"/>
      </bottom>
      <diagonal/>
    </border>
    <border>
      <left/>
      <right style="medium">
        <color indexed="64"/>
      </right>
      <top style="thin">
        <color theme="0" tint="-0.499984740745262"/>
      </top>
      <bottom style="thin">
        <color indexed="64"/>
      </bottom>
      <diagonal/>
    </border>
    <border>
      <left style="dotted">
        <color indexed="64"/>
      </left>
      <right/>
      <top style="dotted">
        <color indexed="64"/>
      </top>
      <bottom/>
      <diagonal/>
    </border>
    <border>
      <left/>
      <right/>
      <top style="dotted">
        <color indexed="64"/>
      </top>
      <bottom/>
      <diagonal/>
    </border>
    <border>
      <left/>
      <right style="dotted">
        <color indexed="64"/>
      </right>
      <top style="dotted">
        <color indexed="64"/>
      </top>
      <bottom/>
      <diagonal/>
    </border>
    <border>
      <left style="dotted">
        <color indexed="64"/>
      </left>
      <right/>
      <top/>
      <bottom/>
      <diagonal/>
    </border>
    <border>
      <left/>
      <right style="dotted">
        <color indexed="64"/>
      </right>
      <top/>
      <bottom/>
      <diagonal/>
    </border>
    <border>
      <left style="dotted">
        <color indexed="64"/>
      </left>
      <right/>
      <top/>
      <bottom style="dotted">
        <color indexed="64"/>
      </bottom>
      <diagonal/>
    </border>
    <border>
      <left/>
      <right/>
      <top/>
      <bottom style="dotted">
        <color indexed="64"/>
      </bottom>
      <diagonal/>
    </border>
    <border>
      <left/>
      <right style="dotted">
        <color indexed="64"/>
      </right>
      <top/>
      <bottom style="dotted">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right/>
      <top/>
      <bottom style="thin">
        <color rgb="FF000000"/>
      </bottom>
      <diagonal/>
    </border>
    <border>
      <left/>
      <right style="medium">
        <color indexed="64"/>
      </right>
      <top/>
      <bottom style="thin">
        <color rgb="FF000000"/>
      </bottom>
      <diagonal/>
    </border>
    <border>
      <left style="medium">
        <color indexed="64"/>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medium">
        <color indexed="64"/>
      </right>
      <top style="thin">
        <color rgb="FF000000"/>
      </top>
      <bottom style="thin">
        <color rgb="FF000000"/>
      </bottom>
      <diagonal/>
    </border>
    <border>
      <left style="medium">
        <color indexed="64"/>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medium">
        <color indexed="64"/>
      </right>
      <top style="thin">
        <color rgb="FF000000"/>
      </top>
      <bottom style="thin">
        <color rgb="FF000000"/>
      </bottom>
      <diagonal/>
    </border>
    <border>
      <left style="medium">
        <color indexed="64"/>
      </left>
      <right style="thin">
        <color rgb="FF000000"/>
      </right>
      <top style="thin">
        <color rgb="FF000000"/>
      </top>
      <bottom style="thin">
        <color rgb="FF000000"/>
      </bottom>
      <diagonal/>
    </border>
    <border>
      <left style="thin">
        <color rgb="FF000000"/>
      </left>
      <right/>
      <top style="thin">
        <color rgb="FF000000"/>
      </top>
      <bottom/>
      <diagonal/>
    </border>
    <border>
      <left/>
      <right/>
      <top style="thin">
        <color rgb="FF000000"/>
      </top>
      <bottom/>
      <diagonal/>
    </border>
    <border>
      <left/>
      <right style="medium">
        <color indexed="64"/>
      </right>
      <top style="thin">
        <color rgb="FF000000"/>
      </top>
      <bottom/>
      <diagonal/>
    </border>
    <border>
      <left style="thin">
        <color rgb="FF000000"/>
      </left>
      <right/>
      <top/>
      <bottom style="thin">
        <color rgb="FF000000"/>
      </bottom>
      <diagonal/>
    </border>
    <border>
      <left style="medium">
        <color indexed="64"/>
      </left>
      <right/>
      <top style="thin">
        <color rgb="FF000000"/>
      </top>
      <bottom/>
      <diagonal/>
    </border>
    <border>
      <left/>
      <right style="thin">
        <color rgb="FF000000"/>
      </right>
      <top style="thin">
        <color rgb="FF000000"/>
      </top>
      <bottom/>
      <diagonal/>
    </border>
    <border>
      <left style="medium">
        <color indexed="64"/>
      </left>
      <right/>
      <top/>
      <bottom style="thin">
        <color rgb="FF000000"/>
      </bottom>
      <diagonal/>
    </border>
    <border>
      <left/>
      <right style="thin">
        <color rgb="FF000000"/>
      </right>
      <top/>
      <bottom style="thin">
        <color rgb="FF000000"/>
      </bottom>
      <diagonal/>
    </border>
    <border>
      <left/>
      <right style="thin">
        <color rgb="FF000000"/>
      </right>
      <top/>
      <bottom/>
      <diagonal/>
    </border>
    <border>
      <left style="thin">
        <color rgb="FF000000"/>
      </left>
      <right/>
      <top/>
      <bottom/>
      <diagonal/>
    </border>
    <border>
      <left/>
      <right style="thin">
        <color rgb="FF000000"/>
      </right>
      <top/>
      <bottom style="medium">
        <color indexed="64"/>
      </bottom>
      <diagonal/>
    </border>
    <border>
      <left style="thin">
        <color rgb="FF000000"/>
      </left>
      <right/>
      <top/>
      <bottom style="medium">
        <color indexed="64"/>
      </bottom>
      <diagonal/>
    </border>
    <border>
      <left style="medium">
        <color indexed="64"/>
      </left>
      <right/>
      <top style="medium">
        <color indexed="64"/>
      </top>
      <bottom style="medium">
        <color indexed="64"/>
      </bottom>
      <diagonal/>
    </border>
    <border>
      <left style="thin">
        <color indexed="64"/>
      </left>
      <right/>
      <top style="medium">
        <color indexed="64"/>
      </top>
      <bottom style="thin">
        <color rgb="FF000000"/>
      </bottom>
      <diagonal/>
    </border>
    <border>
      <left/>
      <right/>
      <top style="medium">
        <color indexed="64"/>
      </top>
      <bottom style="thin">
        <color rgb="FF000000"/>
      </bottom>
      <diagonal/>
    </border>
    <border>
      <left/>
      <right style="medium">
        <color indexed="64"/>
      </right>
      <top style="medium">
        <color indexed="64"/>
      </top>
      <bottom style="thin">
        <color rgb="FF000000"/>
      </bottom>
      <diagonal/>
    </border>
    <border>
      <left style="thin">
        <color rgb="FF000000"/>
      </left>
      <right style="thin">
        <color rgb="FF000000"/>
      </right>
      <top style="thin">
        <color rgb="FF000000"/>
      </top>
      <bottom/>
      <diagonal/>
    </border>
    <border>
      <left/>
      <right style="thin">
        <color indexed="64"/>
      </right>
      <top style="thin">
        <color indexed="64"/>
      </top>
      <bottom/>
      <diagonal/>
    </border>
    <border>
      <left style="thin">
        <color rgb="FF000000"/>
      </left>
      <right style="medium">
        <color indexed="64"/>
      </right>
      <top style="thin">
        <color rgb="FF000000"/>
      </top>
      <bottom/>
      <diagonal/>
    </border>
    <border>
      <left style="thin">
        <color rgb="FF000000"/>
      </left>
      <right/>
      <top style="thin">
        <color indexed="64"/>
      </top>
      <bottom style="thin">
        <color rgb="FF000000"/>
      </bottom>
      <diagonal/>
    </border>
    <border>
      <left/>
      <right/>
      <top style="thin">
        <color indexed="64"/>
      </top>
      <bottom style="thin">
        <color rgb="FF000000"/>
      </bottom>
      <diagonal/>
    </border>
    <border>
      <left/>
      <right style="medium">
        <color indexed="64"/>
      </right>
      <top style="thin">
        <color indexed="64"/>
      </top>
      <bottom style="thin">
        <color rgb="FF000000"/>
      </bottom>
      <diagonal/>
    </border>
    <border>
      <left style="medium">
        <color indexed="64"/>
      </left>
      <right/>
      <top style="dotted">
        <color indexed="64"/>
      </top>
      <bottom/>
      <diagonal/>
    </border>
    <border>
      <left style="medium">
        <color indexed="64"/>
      </left>
      <right/>
      <top/>
      <bottom style="dotted">
        <color indexed="64"/>
      </bottom>
      <diagonal/>
    </border>
    <border>
      <left style="dotted">
        <color indexed="64"/>
      </left>
      <right style="medium">
        <color indexed="64"/>
      </right>
      <top/>
      <bottom/>
      <diagonal/>
    </border>
    <border>
      <left style="dotted">
        <color theme="0" tint="-0.34998626667073579"/>
      </left>
      <right style="dotted">
        <color theme="0" tint="-0.34998626667073579"/>
      </right>
      <top style="dotted">
        <color theme="0" tint="-0.34998626667073579"/>
      </top>
      <bottom style="dotted">
        <color theme="0" tint="-0.34998626667073579"/>
      </bottom>
      <diagonal/>
    </border>
    <border>
      <left style="medium">
        <color indexed="64"/>
      </left>
      <right style="hair">
        <color indexed="64"/>
      </right>
      <top style="medium">
        <color indexed="64"/>
      </top>
      <bottom/>
      <diagonal/>
    </border>
    <border>
      <left style="hair">
        <color indexed="64"/>
      </left>
      <right style="hair">
        <color indexed="64"/>
      </right>
      <top style="medium">
        <color indexed="64"/>
      </top>
      <bottom/>
      <diagonal/>
    </border>
    <border>
      <left style="hair">
        <color indexed="64"/>
      </left>
      <right style="medium">
        <color indexed="64"/>
      </right>
      <top style="medium">
        <color indexed="64"/>
      </top>
      <bottom/>
      <diagonal/>
    </border>
    <border>
      <left style="dotted">
        <color theme="0" tint="-0.34998626667073579"/>
      </left>
      <right style="dotted">
        <color theme="0" tint="-0.34998626667073579"/>
      </right>
      <top/>
      <bottom style="dotted">
        <color theme="0" tint="-0.34998626667073579"/>
      </bottom>
      <diagonal/>
    </border>
    <border>
      <left style="dotted">
        <color theme="0" tint="-0.34998626667073579"/>
      </left>
      <right style="dotted">
        <color theme="0" tint="-0.34998626667073579"/>
      </right>
      <top style="dotted">
        <color theme="0" tint="-0.34998626667073579"/>
      </top>
      <bottom/>
      <diagonal/>
    </border>
    <border>
      <left style="medium">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medium">
        <color indexed="64"/>
      </top>
      <bottom style="hair">
        <color theme="0" tint="-0.499984740745262"/>
      </bottom>
      <diagonal/>
    </border>
    <border>
      <left/>
      <right style="medium">
        <color indexed="64"/>
      </right>
      <top style="hair">
        <color theme="0" tint="-0.499984740745262"/>
      </top>
      <bottom style="hair">
        <color theme="0" tint="-0.499984740745262"/>
      </bottom>
      <diagonal/>
    </border>
    <border>
      <left/>
      <right style="medium">
        <color indexed="64"/>
      </right>
      <top style="hair">
        <color theme="0" tint="-0.499984740745262"/>
      </top>
      <bottom style="medium">
        <color indexed="64"/>
      </bottom>
      <diagonal/>
    </border>
    <border>
      <left style="dotted">
        <color rgb="FF008080"/>
      </left>
      <right style="medium">
        <color indexed="64"/>
      </right>
      <top style="medium">
        <color indexed="64"/>
      </top>
      <bottom style="hair">
        <color theme="0" tint="-0.499984740745262"/>
      </bottom>
      <diagonal/>
    </border>
    <border>
      <left style="dotted">
        <color rgb="FF008080"/>
      </left>
      <right style="medium">
        <color indexed="64"/>
      </right>
      <top style="hair">
        <color theme="0" tint="-0.499984740745262"/>
      </top>
      <bottom style="hair">
        <color theme="0" tint="-0.499984740745262"/>
      </bottom>
      <diagonal/>
    </border>
    <border>
      <left style="dotted">
        <color rgb="FF008080"/>
      </left>
      <right style="medium">
        <color indexed="64"/>
      </right>
      <top/>
      <bottom/>
      <diagonal/>
    </border>
    <border>
      <left style="dotted">
        <color rgb="FF008080"/>
      </left>
      <right style="medium">
        <color indexed="64"/>
      </right>
      <top style="hair">
        <color theme="0" tint="-0.499984740745262"/>
      </top>
      <bottom style="medium">
        <color indexed="64"/>
      </bottom>
      <diagonal/>
    </border>
    <border>
      <left style="hair">
        <color rgb="FF008080"/>
      </left>
      <right style="medium">
        <color indexed="64"/>
      </right>
      <top style="medium">
        <color indexed="64"/>
      </top>
      <bottom style="hair">
        <color theme="0" tint="-0.499984740745262"/>
      </bottom>
      <diagonal/>
    </border>
    <border>
      <left style="hair">
        <color rgb="FF008080"/>
      </left>
      <right style="medium">
        <color indexed="64"/>
      </right>
      <top style="hair">
        <color theme="0" tint="-0.499984740745262"/>
      </top>
      <bottom style="hair">
        <color rgb="FF008080"/>
      </bottom>
      <diagonal/>
    </border>
    <border>
      <left style="hair">
        <color rgb="FF008080"/>
      </left>
      <right style="medium">
        <color indexed="64"/>
      </right>
      <top style="hair">
        <color theme="0" tint="-0.499984740745262"/>
      </top>
      <bottom/>
      <diagonal/>
    </border>
    <border>
      <left style="hair">
        <color rgb="FF008080"/>
      </left>
      <right style="medium">
        <color indexed="64"/>
      </right>
      <top style="hair">
        <color theme="0" tint="-0.499984740745262"/>
      </top>
      <bottom style="medium">
        <color indexed="64"/>
      </bottom>
      <diagonal/>
    </border>
    <border>
      <left style="hair">
        <color rgb="FF008080"/>
      </left>
      <right style="medium">
        <color indexed="64"/>
      </right>
      <top style="hair">
        <color rgb="FF008080"/>
      </top>
      <bottom/>
      <diagonal/>
    </border>
  </borders>
  <cellStyleXfs count="6">
    <xf numFmtId="0" fontId="0" fillId="0" borderId="0"/>
    <xf numFmtId="43" fontId="1" fillId="0" borderId="0" applyFont="0" applyFill="0" applyBorder="0" applyAlignment="0" applyProtection="0"/>
    <xf numFmtId="44" fontId="1" fillId="0" borderId="0" applyFont="0" applyFill="0" applyBorder="0" applyAlignment="0" applyProtection="0"/>
    <xf numFmtId="0" fontId="2" fillId="2" borderId="1" applyNumberFormat="0" applyAlignment="0" applyProtection="0"/>
    <xf numFmtId="0" fontId="3" fillId="0" borderId="0" applyNumberFormat="0" applyFill="0" applyBorder="0" applyAlignment="0" applyProtection="0"/>
    <xf numFmtId="0" fontId="1" fillId="3" borderId="0" applyNumberFormat="0" applyBorder="0" applyAlignment="0" applyProtection="0"/>
  </cellStyleXfs>
  <cellXfs count="303">
    <xf numFmtId="0" fontId="0" fillId="0" borderId="0" xfId="0"/>
    <xf numFmtId="0" fontId="10" fillId="0" borderId="7" xfId="0" applyFont="1" applyBorder="1" applyAlignment="1" applyProtection="1">
      <alignment horizontal="left" vertical="center" wrapText="1"/>
      <protection hidden="1"/>
    </xf>
    <xf numFmtId="0" fontId="10" fillId="0" borderId="29" xfId="0" applyFont="1" applyBorder="1" applyAlignment="1" applyProtection="1">
      <alignment horizontal="left" vertical="center" wrapText="1"/>
      <protection hidden="1"/>
    </xf>
    <xf numFmtId="0" fontId="0" fillId="0" borderId="0" xfId="0" applyProtection="1">
      <protection hidden="1"/>
    </xf>
    <xf numFmtId="0" fontId="0" fillId="0" borderId="0" xfId="0" applyAlignment="1" applyProtection="1">
      <alignment horizontal="left"/>
      <protection hidden="1"/>
    </xf>
    <xf numFmtId="165" fontId="0" fillId="0" borderId="0" xfId="0" applyNumberFormat="1" applyProtection="1">
      <protection hidden="1"/>
    </xf>
    <xf numFmtId="0" fontId="0" fillId="0" borderId="0" xfId="0" applyAlignment="1" applyProtection="1">
      <alignment horizontal="center"/>
      <protection hidden="1"/>
    </xf>
    <xf numFmtId="164" fontId="0" fillId="0" borderId="2" xfId="0" applyNumberFormat="1" applyBorder="1" applyAlignment="1" applyProtection="1">
      <alignment horizontal="left"/>
      <protection hidden="1"/>
    </xf>
    <xf numFmtId="0" fontId="0" fillId="0" borderId="2" xfId="0" applyBorder="1" applyAlignment="1" applyProtection="1">
      <alignment horizontal="center" vertical="center"/>
      <protection hidden="1"/>
    </xf>
    <xf numFmtId="164" fontId="1" fillId="4" borderId="2" xfId="4" applyNumberFormat="1" applyFont="1" applyFill="1" applyBorder="1" applyAlignment="1" applyProtection="1">
      <protection hidden="1"/>
    </xf>
    <xf numFmtId="42" fontId="0" fillId="0" borderId="2" xfId="2" applyNumberFormat="1" applyFont="1" applyBorder="1" applyAlignment="1" applyProtection="1">
      <alignment horizontal="center" vertical="center"/>
      <protection hidden="1"/>
    </xf>
    <xf numFmtId="9" fontId="0" fillId="0" borderId="2" xfId="0" applyNumberFormat="1" applyBorder="1" applyAlignment="1" applyProtection="1">
      <alignment horizontal="center" vertical="center"/>
      <protection hidden="1"/>
    </xf>
    <xf numFmtId="164" fontId="1" fillId="0" borderId="2" xfId="4" applyNumberFormat="1" applyFont="1" applyBorder="1" applyAlignment="1" applyProtection="1">
      <protection hidden="1"/>
    </xf>
    <xf numFmtId="165" fontId="0" fillId="0" borderId="2" xfId="0" applyNumberFormat="1" applyBorder="1" applyAlignment="1" applyProtection="1">
      <alignment horizontal="center" vertical="center"/>
      <protection hidden="1"/>
    </xf>
    <xf numFmtId="0" fontId="0" fillId="0" borderId="2" xfId="2" applyNumberFormat="1" applyFont="1" applyBorder="1" applyAlignment="1" applyProtection="1">
      <alignment horizontal="center" vertical="center"/>
      <protection hidden="1"/>
    </xf>
    <xf numFmtId="38" fontId="0" fillId="0" borderId="2" xfId="0" applyNumberFormat="1" applyBorder="1" applyProtection="1">
      <protection hidden="1"/>
    </xf>
    <xf numFmtId="44" fontId="0" fillId="0" borderId="2" xfId="2" applyFont="1" applyBorder="1" applyAlignment="1" applyProtection="1">
      <alignment horizontal="center" vertical="center"/>
      <protection hidden="1"/>
    </xf>
    <xf numFmtId="165" fontId="0" fillId="0" borderId="0" xfId="0" applyNumberFormat="1" applyBorder="1" applyAlignment="1" applyProtection="1">
      <alignment horizontal="center" vertical="center"/>
      <protection hidden="1"/>
    </xf>
    <xf numFmtId="164" fontId="1" fillId="0" borderId="0" xfId="4" applyNumberFormat="1" applyFont="1" applyBorder="1" applyAlignment="1" applyProtection="1">
      <protection hidden="1"/>
    </xf>
    <xf numFmtId="43" fontId="0" fillId="0" borderId="0" xfId="1" applyFont="1" applyBorder="1" applyAlignment="1" applyProtection="1">
      <alignment horizontal="center" vertical="center"/>
      <protection hidden="1"/>
    </xf>
    <xf numFmtId="14" fontId="0" fillId="0" borderId="2" xfId="0" applyNumberFormat="1" applyBorder="1" applyAlignment="1" applyProtection="1">
      <alignment horizontal="center" vertical="center"/>
      <protection hidden="1"/>
    </xf>
    <xf numFmtId="0" fontId="0" fillId="0" borderId="0" xfId="0" applyBorder="1" applyAlignment="1" applyProtection="1">
      <alignment horizontal="left"/>
      <protection hidden="1"/>
    </xf>
    <xf numFmtId="0" fontId="5" fillId="0" borderId="0" xfId="4" applyNumberFormat="1" applyFont="1" applyFill="1" applyBorder="1" applyAlignment="1" applyProtection="1">
      <alignment horizontal="left" vertical="top"/>
      <protection hidden="1"/>
    </xf>
    <xf numFmtId="0" fontId="0" fillId="0" borderId="0" xfId="0" applyBorder="1" applyProtection="1">
      <protection hidden="1"/>
    </xf>
    <xf numFmtId="0" fontId="5" fillId="0" borderId="0" xfId="0" applyFont="1" applyProtection="1">
      <protection hidden="1"/>
    </xf>
    <xf numFmtId="0" fontId="0" fillId="0" borderId="0" xfId="0" applyBorder="1" applyAlignment="1" applyProtection="1">
      <alignment horizontal="center" vertical="center"/>
      <protection hidden="1"/>
    </xf>
    <xf numFmtId="38" fontId="13" fillId="4" borderId="53" xfId="0" applyNumberFormat="1" applyFont="1" applyFill="1" applyBorder="1" applyAlignment="1" applyProtection="1">
      <alignment horizontal="right" vertical="center"/>
      <protection hidden="1"/>
    </xf>
    <xf numFmtId="3" fontId="13" fillId="4" borderId="53" xfId="0" applyNumberFormat="1" applyFont="1" applyFill="1" applyBorder="1" applyAlignment="1" applyProtection="1">
      <alignment vertical="center" wrapText="1"/>
      <protection hidden="1"/>
    </xf>
    <xf numFmtId="0" fontId="16" fillId="4" borderId="73" xfId="0" applyFont="1" applyFill="1" applyBorder="1" applyAlignment="1" applyProtection="1">
      <alignment horizontal="center" vertical="center" wrapText="1"/>
      <protection hidden="1"/>
    </xf>
    <xf numFmtId="173" fontId="16" fillId="4" borderId="56" xfId="0" applyNumberFormat="1" applyFont="1" applyFill="1" applyBorder="1" applyAlignment="1" applyProtection="1">
      <alignment vertical="center" wrapText="1"/>
      <protection hidden="1"/>
    </xf>
    <xf numFmtId="171" fontId="13" fillId="4" borderId="53" xfId="1" applyNumberFormat="1" applyFont="1" applyFill="1" applyBorder="1" applyAlignment="1" applyProtection="1">
      <alignment horizontal="center" vertical="center"/>
      <protection hidden="1"/>
    </xf>
    <xf numFmtId="0" fontId="0" fillId="0" borderId="81" xfId="0" applyBorder="1" applyAlignment="1" applyProtection="1">
      <alignment horizontal="center" vertical="center"/>
      <protection hidden="1"/>
    </xf>
    <xf numFmtId="14" fontId="0" fillId="0" borderId="81" xfId="0" applyNumberFormat="1" applyBorder="1" applyAlignment="1" applyProtection="1">
      <alignment horizontal="center" vertical="center"/>
      <protection hidden="1"/>
    </xf>
    <xf numFmtId="38" fontId="0" fillId="0" borderId="81" xfId="0" applyNumberFormat="1" applyBorder="1" applyAlignment="1" applyProtection="1">
      <alignment horizontal="center" vertical="center"/>
      <protection hidden="1"/>
    </xf>
    <xf numFmtId="38" fontId="6" fillId="0" borderId="81" xfId="0" applyNumberFormat="1" applyFont="1" applyBorder="1" applyAlignment="1" applyProtection="1">
      <alignment horizontal="center" vertical="center"/>
      <protection hidden="1"/>
    </xf>
    <xf numFmtId="0" fontId="0" fillId="0" borderId="85" xfId="0" applyBorder="1" applyAlignment="1" applyProtection="1">
      <alignment horizontal="center" vertical="center"/>
      <protection hidden="1"/>
    </xf>
    <xf numFmtId="14" fontId="0" fillId="0" borderId="85" xfId="0" applyNumberFormat="1" applyBorder="1" applyAlignment="1" applyProtection="1">
      <alignment horizontal="center" vertical="center"/>
      <protection hidden="1"/>
    </xf>
    <xf numFmtId="38" fontId="0" fillId="0" borderId="85" xfId="0" applyNumberFormat="1" applyBorder="1" applyAlignment="1" applyProtection="1">
      <alignment horizontal="center" vertical="center"/>
      <protection hidden="1"/>
    </xf>
    <xf numFmtId="0" fontId="0" fillId="0" borderId="2" xfId="0" applyBorder="1" applyAlignment="1" applyProtection="1">
      <alignment horizontal="center"/>
      <protection hidden="1"/>
    </xf>
    <xf numFmtId="14" fontId="0" fillId="0" borderId="86" xfId="0" applyNumberFormat="1" applyBorder="1" applyAlignment="1" applyProtection="1">
      <alignment horizontal="center" vertical="center"/>
      <protection hidden="1"/>
    </xf>
    <xf numFmtId="0" fontId="0" fillId="0" borderId="86" xfId="0" applyBorder="1" applyAlignment="1" applyProtection="1">
      <alignment horizontal="center" vertical="center"/>
      <protection hidden="1"/>
    </xf>
    <xf numFmtId="0" fontId="0" fillId="0" borderId="0" xfId="0" applyProtection="1"/>
    <xf numFmtId="0" fontId="0" fillId="0" borderId="13" xfId="0" applyBorder="1" applyAlignment="1" applyProtection="1">
      <protection hidden="1"/>
    </xf>
    <xf numFmtId="0" fontId="0" fillId="0" borderId="14" xfId="0" applyBorder="1" applyAlignment="1" applyProtection="1">
      <protection hidden="1"/>
    </xf>
    <xf numFmtId="0" fontId="0" fillId="0" borderId="15" xfId="0" applyBorder="1" applyAlignment="1" applyProtection="1">
      <protection hidden="1"/>
    </xf>
    <xf numFmtId="164" fontId="0" fillId="0" borderId="6" xfId="0" applyNumberFormat="1" applyBorder="1" applyAlignment="1" applyProtection="1">
      <protection hidden="1"/>
    </xf>
    <xf numFmtId="0" fontId="8" fillId="0" borderId="0" xfId="0" applyFont="1" applyBorder="1" applyAlignment="1" applyProtection="1">
      <protection hidden="1"/>
    </xf>
    <xf numFmtId="0" fontId="0" fillId="0" borderId="0" xfId="0" applyBorder="1" applyAlignment="1" applyProtection="1">
      <protection hidden="1"/>
    </xf>
    <xf numFmtId="0" fontId="0" fillId="0" borderId="7" xfId="0" applyBorder="1" applyAlignment="1" applyProtection="1">
      <protection hidden="1"/>
    </xf>
    <xf numFmtId="49" fontId="8" fillId="0" borderId="0" xfId="0" applyNumberFormat="1" applyFont="1" applyBorder="1" applyAlignment="1" applyProtection="1">
      <protection hidden="1"/>
    </xf>
    <xf numFmtId="0" fontId="0" fillId="0" borderId="6" xfId="0" applyBorder="1" applyAlignment="1" applyProtection="1">
      <protection hidden="1"/>
    </xf>
    <xf numFmtId="0" fontId="0" fillId="4" borderId="84" xfId="0" applyFill="1" applyBorder="1" applyProtection="1">
      <protection hidden="1"/>
    </xf>
    <xf numFmtId="0" fontId="0" fillId="4" borderId="89" xfId="0" applyFill="1" applyBorder="1" applyProtection="1">
      <protection hidden="1"/>
    </xf>
    <xf numFmtId="0" fontId="2" fillId="2" borderId="90" xfId="3" applyFont="1" applyBorder="1" applyAlignment="1" applyProtection="1">
      <alignment horizontal="center" vertical="center"/>
      <protection hidden="1"/>
    </xf>
    <xf numFmtId="0" fontId="2" fillId="2" borderId="90" xfId="3" applyBorder="1" applyAlignment="1" applyProtection="1">
      <alignment horizontal="center" vertical="center"/>
      <protection hidden="1"/>
    </xf>
    <xf numFmtId="38" fontId="2" fillId="2" borderId="90" xfId="2" applyNumberFormat="1" applyFont="1" applyFill="1" applyBorder="1" applyAlignment="1" applyProtection="1">
      <alignment horizontal="center" vertical="center"/>
      <protection hidden="1"/>
    </xf>
    <xf numFmtId="38" fontId="2" fillId="2" borderId="90" xfId="3" applyNumberFormat="1" applyBorder="1" applyAlignment="1" applyProtection="1">
      <alignment horizontal="center" vertical="center"/>
      <protection hidden="1"/>
    </xf>
    <xf numFmtId="165" fontId="2" fillId="2" borderId="90" xfId="3" applyNumberFormat="1" applyBorder="1" applyAlignment="1" applyProtection="1">
      <alignment horizontal="center" vertical="center"/>
      <protection hidden="1"/>
    </xf>
    <xf numFmtId="38" fontId="0" fillId="0" borderId="81" xfId="1" applyNumberFormat="1" applyFont="1" applyBorder="1" applyProtection="1">
      <protection hidden="1"/>
    </xf>
    <xf numFmtId="38" fontId="0" fillId="0" borderId="85" xfId="1" applyNumberFormat="1" applyFont="1" applyBorder="1" applyProtection="1">
      <protection hidden="1"/>
    </xf>
    <xf numFmtId="38" fontId="0" fillId="0" borderId="86" xfId="1" applyNumberFormat="1" applyFont="1" applyBorder="1" applyProtection="1">
      <protection hidden="1"/>
    </xf>
    <xf numFmtId="0" fontId="0" fillId="0" borderId="16" xfId="0" applyBorder="1" applyProtection="1">
      <protection hidden="1"/>
    </xf>
    <xf numFmtId="0" fontId="0" fillId="0" borderId="17" xfId="0" applyBorder="1" applyProtection="1">
      <protection hidden="1"/>
    </xf>
    <xf numFmtId="0" fontId="0" fillId="0" borderId="6" xfId="0" applyBorder="1" applyProtection="1">
      <protection hidden="1"/>
    </xf>
    <xf numFmtId="0" fontId="0" fillId="0" borderId="14" xfId="0" applyBorder="1" applyProtection="1">
      <protection hidden="1"/>
    </xf>
    <xf numFmtId="0" fontId="0" fillId="0" borderId="7" xfId="0" applyBorder="1" applyProtection="1">
      <protection hidden="1"/>
    </xf>
    <xf numFmtId="0" fontId="10" fillId="0" borderId="91" xfId="0" applyFont="1" applyBorder="1" applyAlignment="1" applyProtection="1">
      <alignment horizontal="left" vertical="center"/>
      <protection hidden="1"/>
    </xf>
    <xf numFmtId="0" fontId="10" fillId="0" borderId="92" xfId="0" applyFont="1" applyBorder="1" applyAlignment="1" applyProtection="1">
      <alignment horizontal="left" vertical="center" wrapText="1"/>
      <protection hidden="1"/>
    </xf>
    <xf numFmtId="0" fontId="10" fillId="0" borderId="93" xfId="0" applyFont="1" applyBorder="1" applyAlignment="1" applyProtection="1">
      <alignment horizontal="left" vertical="center" wrapText="1"/>
      <protection hidden="1"/>
    </xf>
    <xf numFmtId="0" fontId="10" fillId="0" borderId="94" xfId="0" applyFont="1" applyBorder="1" applyAlignment="1" applyProtection="1">
      <alignment horizontal="left" vertical="center" wrapText="1"/>
      <protection hidden="1"/>
    </xf>
    <xf numFmtId="0" fontId="10" fillId="0" borderId="95" xfId="0" applyFont="1" applyBorder="1" applyAlignment="1" applyProtection="1">
      <alignment horizontal="left" vertical="center" wrapText="1"/>
      <protection hidden="1"/>
    </xf>
    <xf numFmtId="0" fontId="10" fillId="0" borderId="96" xfId="0" applyFont="1" applyBorder="1" applyAlignment="1" applyProtection="1">
      <alignment horizontal="left" vertical="center" wrapText="1"/>
      <protection hidden="1"/>
    </xf>
    <xf numFmtId="0" fontId="10" fillId="0" borderId="97" xfId="0" applyFont="1" applyBorder="1" applyAlignment="1" applyProtection="1">
      <alignment horizontal="left" vertical="center" wrapText="1"/>
      <protection hidden="1"/>
    </xf>
    <xf numFmtId="0" fontId="10" fillId="0" borderId="98" xfId="0" applyFont="1" applyBorder="1" applyAlignment="1" applyProtection="1">
      <alignment horizontal="left" vertical="center" wrapText="1"/>
      <protection hidden="1"/>
    </xf>
    <xf numFmtId="0" fontId="10" fillId="0" borderId="99" xfId="0" applyFont="1" applyBorder="1" applyAlignment="1" applyProtection="1">
      <alignment horizontal="left" vertical="center" wrapText="1"/>
      <protection hidden="1"/>
    </xf>
    <xf numFmtId="0" fontId="10" fillId="0" borderId="100" xfId="0" applyFont="1" applyBorder="1" applyAlignment="1" applyProtection="1">
      <alignment horizontal="left" vertical="center" wrapText="1"/>
      <protection hidden="1"/>
    </xf>
    <xf numFmtId="0" fontId="10" fillId="0" borderId="102" xfId="0" applyFont="1" applyBorder="1" applyAlignment="1" applyProtection="1">
      <alignment horizontal="left" vertical="center" wrapText="1"/>
      <protection hidden="1"/>
    </xf>
    <xf numFmtId="0" fontId="10" fillId="0" borderId="101" xfId="0" applyFont="1" applyBorder="1" applyAlignment="1" applyProtection="1">
      <alignment horizontal="left" vertical="center" wrapText="1"/>
      <protection hidden="1"/>
    </xf>
    <xf numFmtId="0" fontId="7" fillId="9" borderId="13" xfId="0" applyFont="1" applyFill="1" applyBorder="1" applyAlignment="1" applyProtection="1">
      <alignment horizontal="center" vertical="center"/>
      <protection hidden="1"/>
    </xf>
    <xf numFmtId="0" fontId="7" fillId="9" borderId="14" xfId="0" applyFont="1" applyFill="1" applyBorder="1" applyAlignment="1" applyProtection="1">
      <alignment horizontal="center" vertical="center"/>
      <protection hidden="1"/>
    </xf>
    <xf numFmtId="0" fontId="7" fillId="9" borderId="15" xfId="0" applyFont="1" applyFill="1" applyBorder="1" applyAlignment="1" applyProtection="1">
      <alignment horizontal="center" vertical="center"/>
      <protection hidden="1"/>
    </xf>
    <xf numFmtId="0" fontId="7" fillId="9" borderId="6" xfId="0" applyFont="1" applyFill="1" applyBorder="1" applyAlignment="1" applyProtection="1">
      <alignment horizontal="center" vertical="center"/>
      <protection hidden="1"/>
    </xf>
    <xf numFmtId="0" fontId="7" fillId="9" borderId="0" xfId="0" applyFont="1" applyFill="1" applyBorder="1" applyAlignment="1" applyProtection="1">
      <alignment horizontal="center" vertical="center"/>
      <protection hidden="1"/>
    </xf>
    <xf numFmtId="0" fontId="7" fillId="9" borderId="7" xfId="0" applyFont="1" applyFill="1" applyBorder="1" applyAlignment="1" applyProtection="1">
      <alignment horizontal="center" vertical="center"/>
      <protection hidden="1"/>
    </xf>
    <xf numFmtId="0" fontId="7" fillId="9" borderId="8" xfId="0" applyFont="1" applyFill="1" applyBorder="1" applyAlignment="1" applyProtection="1">
      <alignment horizontal="center" vertical="center"/>
      <protection hidden="1"/>
    </xf>
    <xf numFmtId="0" fontId="7" fillId="9" borderId="9" xfId="0" applyFont="1" applyFill="1" applyBorder="1" applyAlignment="1" applyProtection="1">
      <alignment horizontal="center" vertical="center"/>
      <protection hidden="1"/>
    </xf>
    <xf numFmtId="0" fontId="7" fillId="9" borderId="10" xfId="0" applyFont="1" applyFill="1" applyBorder="1" applyAlignment="1" applyProtection="1">
      <alignment horizontal="center" vertical="center"/>
      <protection hidden="1"/>
    </xf>
    <xf numFmtId="0" fontId="6" fillId="0" borderId="13" xfId="0" applyFont="1" applyBorder="1" applyAlignment="1" applyProtection="1">
      <alignment horizontal="center" vertical="center"/>
      <protection hidden="1"/>
    </xf>
    <xf numFmtId="0" fontId="6" fillId="0" borderId="14" xfId="0" applyFont="1" applyBorder="1" applyAlignment="1" applyProtection="1">
      <alignment horizontal="center" vertical="center"/>
      <protection hidden="1"/>
    </xf>
    <xf numFmtId="0" fontId="6" fillId="0" borderId="11" xfId="0" applyFont="1" applyBorder="1" applyAlignment="1" applyProtection="1">
      <alignment horizontal="center" vertical="center"/>
      <protection hidden="1"/>
    </xf>
    <xf numFmtId="0" fontId="6" fillId="0" borderId="12" xfId="0" applyFont="1" applyBorder="1" applyAlignment="1" applyProtection="1">
      <alignment horizontal="center" vertical="center"/>
      <protection hidden="1"/>
    </xf>
    <xf numFmtId="0" fontId="9" fillId="9" borderId="13" xfId="0" applyFont="1" applyFill="1" applyBorder="1" applyAlignment="1" applyProtection="1">
      <alignment horizontal="center" vertical="center"/>
      <protection hidden="1"/>
    </xf>
    <xf numFmtId="0" fontId="9" fillId="9" borderId="14" xfId="0" applyFont="1" applyFill="1" applyBorder="1" applyAlignment="1" applyProtection="1">
      <alignment horizontal="center" vertical="center"/>
      <protection hidden="1"/>
    </xf>
    <xf numFmtId="0" fontId="9" fillId="9" borderId="15" xfId="0" applyFont="1" applyFill="1" applyBorder="1" applyAlignment="1" applyProtection="1">
      <alignment horizontal="center" vertical="center"/>
      <protection hidden="1"/>
    </xf>
    <xf numFmtId="0" fontId="9" fillId="9" borderId="6" xfId="0" applyFont="1" applyFill="1" applyBorder="1" applyAlignment="1" applyProtection="1">
      <alignment horizontal="center" vertical="center"/>
      <protection hidden="1"/>
    </xf>
    <xf numFmtId="0" fontId="9" fillId="9" borderId="0" xfId="0" applyFont="1" applyFill="1" applyBorder="1" applyAlignment="1" applyProtection="1">
      <alignment horizontal="center" vertical="center"/>
      <protection hidden="1"/>
    </xf>
    <xf numFmtId="0" fontId="9" fillId="9" borderId="7" xfId="0" applyFont="1" applyFill="1" applyBorder="1" applyAlignment="1" applyProtection="1">
      <alignment horizontal="center" vertical="center"/>
      <protection hidden="1"/>
    </xf>
    <xf numFmtId="0" fontId="9" fillId="9" borderId="8" xfId="0" applyFont="1" applyFill="1" applyBorder="1" applyAlignment="1" applyProtection="1">
      <alignment horizontal="center" vertical="center"/>
      <protection hidden="1"/>
    </xf>
    <xf numFmtId="0" fontId="9" fillId="9" borderId="9" xfId="0" applyFont="1" applyFill="1" applyBorder="1" applyAlignment="1" applyProtection="1">
      <alignment horizontal="center" vertical="center"/>
      <protection hidden="1"/>
    </xf>
    <xf numFmtId="0" fontId="9" fillId="9" borderId="10" xfId="0" applyFont="1" applyFill="1" applyBorder="1" applyAlignment="1" applyProtection="1">
      <alignment horizontal="center" vertical="center"/>
      <protection hidden="1"/>
    </xf>
    <xf numFmtId="166" fontId="8" fillId="5" borderId="13" xfId="0" applyNumberFormat="1" applyFont="1" applyFill="1" applyBorder="1" applyAlignment="1" applyProtection="1">
      <alignment horizontal="center" vertical="center"/>
      <protection hidden="1"/>
    </xf>
    <xf numFmtId="166" fontId="8" fillId="5" borderId="15" xfId="0" applyNumberFormat="1" applyFont="1" applyFill="1" applyBorder="1" applyAlignment="1" applyProtection="1">
      <alignment horizontal="center" vertical="center"/>
      <protection hidden="1"/>
    </xf>
    <xf numFmtId="166" fontId="8" fillId="5" borderId="6" xfId="0" applyNumberFormat="1" applyFont="1" applyFill="1" applyBorder="1" applyAlignment="1" applyProtection="1">
      <alignment horizontal="center" vertical="center"/>
      <protection hidden="1"/>
    </xf>
    <xf numFmtId="166" fontId="8" fillId="5" borderId="7" xfId="0" applyNumberFormat="1" applyFont="1" applyFill="1" applyBorder="1" applyAlignment="1" applyProtection="1">
      <alignment horizontal="center" vertical="center"/>
      <protection hidden="1"/>
    </xf>
    <xf numFmtId="166" fontId="8" fillId="5" borderId="8" xfId="0" applyNumberFormat="1" applyFont="1" applyFill="1" applyBorder="1" applyAlignment="1" applyProtection="1">
      <alignment horizontal="center" vertical="center"/>
      <protection hidden="1"/>
    </xf>
    <xf numFmtId="166" fontId="8" fillId="5" borderId="10" xfId="0" applyNumberFormat="1" applyFont="1" applyFill="1" applyBorder="1" applyAlignment="1" applyProtection="1">
      <alignment horizontal="center" vertical="center"/>
      <protection hidden="1"/>
    </xf>
    <xf numFmtId="0" fontId="0" fillId="0" borderId="11" xfId="0" applyBorder="1" applyAlignment="1" applyProtection="1">
      <alignment horizontal="center"/>
      <protection hidden="1"/>
    </xf>
    <xf numFmtId="0" fontId="0" fillId="0" borderId="13" xfId="0" applyBorder="1" applyAlignment="1" applyProtection="1">
      <alignment horizontal="left" vertical="center"/>
      <protection locked="0" hidden="1"/>
    </xf>
    <xf numFmtId="0" fontId="0" fillId="0" borderId="15" xfId="0" applyBorder="1" applyAlignment="1" applyProtection="1">
      <alignment horizontal="left" vertical="center"/>
      <protection locked="0" hidden="1"/>
    </xf>
    <xf numFmtId="0" fontId="0" fillId="0" borderId="25" xfId="0" applyNumberFormat="1" applyBorder="1" applyAlignment="1" applyProtection="1">
      <alignment horizontal="left" vertical="center"/>
      <protection locked="0" hidden="1"/>
    </xf>
    <xf numFmtId="0" fontId="0" fillId="0" borderId="26" xfId="0" applyNumberFormat="1" applyBorder="1" applyAlignment="1" applyProtection="1">
      <alignment horizontal="left" vertical="center"/>
      <protection locked="0" hidden="1"/>
    </xf>
    <xf numFmtId="49" fontId="0" fillId="0" borderId="25" xfId="0" applyNumberFormat="1" applyBorder="1" applyAlignment="1" applyProtection="1">
      <alignment horizontal="left" vertical="center"/>
      <protection locked="0" hidden="1"/>
    </xf>
    <xf numFmtId="49" fontId="0" fillId="0" borderId="26" xfId="0" applyNumberFormat="1" applyBorder="1" applyAlignment="1" applyProtection="1">
      <alignment horizontal="left" vertical="center"/>
      <protection locked="0" hidden="1"/>
    </xf>
    <xf numFmtId="0" fontId="2" fillId="9" borderId="7" xfId="0" applyFont="1" applyFill="1" applyBorder="1" applyAlignment="1" applyProtection="1">
      <alignment horizontal="center" vertical="center" textRotation="90"/>
      <protection hidden="1"/>
    </xf>
    <xf numFmtId="0" fontId="0" fillId="0" borderId="23" xfId="0" applyBorder="1" applyAlignment="1" applyProtection="1">
      <alignment horizontal="left" vertical="top"/>
      <protection hidden="1"/>
    </xf>
    <xf numFmtId="0" fontId="0" fillId="0" borderId="24" xfId="0" applyBorder="1" applyAlignment="1" applyProtection="1">
      <alignment horizontal="left" vertical="top"/>
      <protection hidden="1"/>
    </xf>
    <xf numFmtId="0" fontId="0" fillId="0" borderId="21" xfId="0" applyBorder="1" applyAlignment="1" applyProtection="1">
      <alignment horizontal="left" vertical="top"/>
      <protection hidden="1"/>
    </xf>
    <xf numFmtId="0" fontId="0" fillId="0" borderId="19" xfId="0" applyBorder="1" applyAlignment="1" applyProtection="1">
      <alignment horizontal="left" vertical="top"/>
      <protection hidden="1"/>
    </xf>
    <xf numFmtId="0" fontId="0" fillId="0" borderId="22" xfId="0" applyBorder="1" applyAlignment="1" applyProtection="1">
      <alignment horizontal="left" vertical="top"/>
      <protection locked="0" hidden="1"/>
    </xf>
    <xf numFmtId="0" fontId="0" fillId="0" borderId="20" xfId="0" applyBorder="1" applyAlignment="1" applyProtection="1">
      <alignment horizontal="left" vertical="top"/>
      <protection locked="0" hidden="1"/>
    </xf>
    <xf numFmtId="0" fontId="0" fillId="4" borderId="32" xfId="0" applyFill="1" applyBorder="1" applyAlignment="1" applyProtection="1">
      <alignment horizontal="left" vertical="center"/>
      <protection locked="0" hidden="1"/>
    </xf>
    <xf numFmtId="0" fontId="0" fillId="4" borderId="33" xfId="0" applyFill="1" applyBorder="1" applyAlignment="1" applyProtection="1">
      <alignment horizontal="left" vertical="center"/>
      <protection locked="0" hidden="1"/>
    </xf>
    <xf numFmtId="0" fontId="0" fillId="0" borderId="8" xfId="0" applyBorder="1" applyAlignment="1" applyProtection="1">
      <alignment horizontal="left" vertical="center" wrapText="1"/>
      <protection locked="0" hidden="1"/>
    </xf>
    <xf numFmtId="0" fontId="0" fillId="0" borderId="10" xfId="0" applyBorder="1" applyAlignment="1" applyProtection="1">
      <alignment horizontal="left" vertical="center" wrapText="1"/>
      <protection locked="0" hidden="1"/>
    </xf>
    <xf numFmtId="0" fontId="0" fillId="0" borderId="12" xfId="0" applyBorder="1" applyAlignment="1" applyProtection="1">
      <alignment horizontal="center"/>
      <protection hidden="1"/>
    </xf>
    <xf numFmtId="3" fontId="0" fillId="0" borderId="27" xfId="0" applyNumberFormat="1" applyBorder="1" applyAlignment="1" applyProtection="1">
      <alignment horizontal="left" vertical="center"/>
      <protection locked="0" hidden="1"/>
    </xf>
    <xf numFmtId="3" fontId="0" fillId="0" borderId="28" xfId="0" applyNumberFormat="1" applyBorder="1" applyAlignment="1" applyProtection="1">
      <alignment horizontal="left" vertical="center"/>
      <protection locked="0" hidden="1"/>
    </xf>
    <xf numFmtId="10" fontId="0" fillId="0" borderId="27" xfId="0" applyNumberFormat="1" applyBorder="1" applyAlignment="1" applyProtection="1">
      <alignment horizontal="left" vertical="center"/>
      <protection locked="0" hidden="1"/>
    </xf>
    <xf numFmtId="10" fontId="0" fillId="0" borderId="28" xfId="0" applyNumberFormat="1" applyBorder="1" applyAlignment="1" applyProtection="1">
      <alignment horizontal="left" vertical="center"/>
      <protection locked="0" hidden="1"/>
    </xf>
    <xf numFmtId="0" fontId="0" fillId="0" borderId="27" xfId="0" applyBorder="1" applyAlignment="1" applyProtection="1">
      <alignment horizontal="left" vertical="center"/>
      <protection locked="0" hidden="1"/>
    </xf>
    <xf numFmtId="0" fontId="0" fillId="0" borderId="28" xfId="0" applyBorder="1" applyAlignment="1" applyProtection="1">
      <alignment horizontal="left" vertical="center"/>
      <protection locked="0" hidden="1"/>
    </xf>
    <xf numFmtId="0" fontId="0" fillId="0" borderId="27" xfId="0" applyBorder="1" applyAlignment="1" applyProtection="1">
      <alignment horizontal="left" vertical="center" wrapText="1"/>
      <protection locked="0" hidden="1"/>
    </xf>
    <xf numFmtId="0" fontId="0" fillId="0" borderId="28" xfId="0" applyBorder="1" applyAlignment="1" applyProtection="1">
      <alignment horizontal="left" vertical="center" wrapText="1"/>
      <protection locked="0" hidden="1"/>
    </xf>
    <xf numFmtId="3" fontId="0" fillId="6" borderId="30" xfId="0" applyNumberFormat="1" applyFill="1" applyBorder="1" applyAlignment="1" applyProtection="1">
      <alignment horizontal="left" vertical="center"/>
      <protection hidden="1"/>
    </xf>
    <xf numFmtId="3" fontId="0" fillId="6" borderId="31" xfId="0" applyNumberFormat="1" applyFill="1" applyBorder="1" applyAlignment="1" applyProtection="1">
      <alignment horizontal="left" vertical="center"/>
      <protection hidden="1"/>
    </xf>
    <xf numFmtId="0" fontId="2" fillId="9" borderId="16" xfId="0" applyFont="1" applyFill="1" applyBorder="1" applyAlignment="1" applyProtection="1">
      <alignment horizontal="center" vertical="center" textRotation="90"/>
      <protection hidden="1"/>
    </xf>
    <xf numFmtId="0" fontId="2" fillId="9" borderId="17" xfId="0" applyFont="1" applyFill="1" applyBorder="1" applyAlignment="1" applyProtection="1">
      <alignment horizontal="center" vertical="center" textRotation="90"/>
      <protection hidden="1"/>
    </xf>
    <xf numFmtId="0" fontId="2" fillId="9" borderId="18" xfId="0" applyFont="1" applyFill="1" applyBorder="1" applyAlignment="1" applyProtection="1">
      <alignment horizontal="center" vertical="center" textRotation="90"/>
      <protection hidden="1"/>
    </xf>
    <xf numFmtId="167" fontId="0" fillId="4" borderId="25" xfId="0" applyNumberFormat="1" applyFill="1" applyBorder="1" applyAlignment="1" applyProtection="1">
      <alignment horizontal="left" vertical="center"/>
      <protection locked="0" hidden="1"/>
    </xf>
    <xf numFmtId="167" fontId="0" fillId="4" borderId="26" xfId="0" applyNumberFormat="1" applyFill="1" applyBorder="1" applyAlignment="1" applyProtection="1">
      <alignment horizontal="left" vertical="center"/>
      <protection locked="0" hidden="1"/>
    </xf>
    <xf numFmtId="15" fontId="0" fillId="4" borderId="27" xfId="0" applyNumberFormat="1" applyFill="1" applyBorder="1" applyAlignment="1" applyProtection="1">
      <alignment horizontal="left" vertical="center"/>
      <protection locked="0" hidden="1"/>
    </xf>
    <xf numFmtId="15" fontId="0" fillId="4" borderId="28" xfId="0" applyNumberFormat="1" applyFill="1" applyBorder="1" applyAlignment="1" applyProtection="1">
      <alignment horizontal="left" vertical="center"/>
      <protection locked="0" hidden="1"/>
    </xf>
    <xf numFmtId="0" fontId="2" fillId="9" borderId="16" xfId="0" applyFont="1" applyFill="1" applyBorder="1" applyAlignment="1" applyProtection="1">
      <alignment horizontal="center" vertical="center" textRotation="90" wrapText="1"/>
      <protection hidden="1"/>
    </xf>
    <xf numFmtId="0" fontId="2" fillId="9" borderId="17" xfId="0" applyFont="1" applyFill="1" applyBorder="1" applyAlignment="1" applyProtection="1">
      <alignment horizontal="center" vertical="center" textRotation="90" wrapText="1"/>
      <protection hidden="1"/>
    </xf>
    <xf numFmtId="0" fontId="2" fillId="9" borderId="18" xfId="0" applyFont="1" applyFill="1" applyBorder="1" applyAlignment="1" applyProtection="1">
      <alignment horizontal="center" vertical="center" textRotation="90" wrapText="1"/>
      <protection hidden="1"/>
    </xf>
    <xf numFmtId="14" fontId="0" fillId="0" borderId="27" xfId="0" applyNumberFormat="1" applyBorder="1" applyAlignment="1" applyProtection="1">
      <alignment horizontal="left" vertical="center" wrapText="1"/>
      <protection locked="0" hidden="1"/>
    </xf>
    <xf numFmtId="14" fontId="0" fillId="0" borderId="28" xfId="0" applyNumberFormat="1" applyBorder="1" applyAlignment="1" applyProtection="1">
      <alignment horizontal="left" vertical="center" wrapText="1"/>
      <protection locked="0" hidden="1"/>
    </xf>
    <xf numFmtId="0" fontId="13" fillId="0" borderId="50" xfId="0" applyFont="1" applyBorder="1" applyAlignment="1" applyProtection="1">
      <alignment horizontal="left" vertical="center" wrapText="1"/>
      <protection hidden="1"/>
    </xf>
    <xf numFmtId="0" fontId="13" fillId="0" borderId="51" xfId="0" applyFont="1" applyBorder="1" applyAlignment="1" applyProtection="1">
      <alignment horizontal="left" vertical="center" wrapText="1"/>
      <protection hidden="1"/>
    </xf>
    <xf numFmtId="0" fontId="13" fillId="0" borderId="52" xfId="0" applyFont="1" applyBorder="1" applyAlignment="1" applyProtection="1">
      <alignment horizontal="left" vertical="center" wrapText="1"/>
      <protection hidden="1"/>
    </xf>
    <xf numFmtId="0" fontId="15" fillId="0" borderId="53" xfId="0" applyFont="1" applyBorder="1" applyAlignment="1" applyProtection="1">
      <alignment horizontal="left" vertical="center" wrapText="1"/>
      <protection hidden="1"/>
    </xf>
    <xf numFmtId="0" fontId="15" fillId="0" borderId="51" xfId="0" applyFont="1" applyBorder="1" applyAlignment="1" applyProtection="1">
      <alignment horizontal="left" vertical="center" wrapText="1"/>
      <protection hidden="1"/>
    </xf>
    <xf numFmtId="0" fontId="15" fillId="0" borderId="54" xfId="0" applyFont="1" applyBorder="1" applyAlignment="1" applyProtection="1">
      <alignment horizontal="left" vertical="center" wrapText="1"/>
      <protection hidden="1"/>
    </xf>
    <xf numFmtId="0" fontId="13" fillId="0" borderId="53" xfId="0" applyFont="1" applyBorder="1" applyAlignment="1" applyProtection="1">
      <alignment horizontal="left" vertical="center" wrapText="1"/>
      <protection hidden="1"/>
    </xf>
    <xf numFmtId="0" fontId="13" fillId="0" borderId="54" xfId="0" applyFont="1" applyBorder="1" applyAlignment="1" applyProtection="1">
      <alignment horizontal="left" vertical="center" wrapText="1"/>
      <protection hidden="1"/>
    </xf>
    <xf numFmtId="0" fontId="14" fillId="0" borderId="60" xfId="0" applyFont="1" applyBorder="1" applyAlignment="1" applyProtection="1">
      <alignment horizontal="center" wrapText="1"/>
      <protection hidden="1"/>
    </xf>
    <xf numFmtId="0" fontId="14" fillId="0" borderId="57" xfId="0" applyFont="1" applyBorder="1" applyAlignment="1" applyProtection="1">
      <alignment horizontal="center" wrapText="1"/>
      <protection hidden="1"/>
    </xf>
    <xf numFmtId="0" fontId="14" fillId="0" borderId="61" xfId="0" applyFont="1" applyBorder="1" applyAlignment="1" applyProtection="1">
      <alignment horizontal="center" wrapText="1"/>
      <protection hidden="1"/>
    </xf>
    <xf numFmtId="0" fontId="14" fillId="0" borderId="6" xfId="0" applyFont="1" applyBorder="1" applyAlignment="1" applyProtection="1">
      <alignment horizontal="center" wrapText="1"/>
      <protection hidden="1"/>
    </xf>
    <xf numFmtId="0" fontId="14" fillId="0" borderId="0" xfId="0" applyFont="1" applyAlignment="1" applyProtection="1">
      <alignment horizontal="center" wrapText="1"/>
      <protection hidden="1"/>
    </xf>
    <xf numFmtId="0" fontId="14" fillId="0" borderId="64" xfId="0" applyFont="1" applyBorder="1" applyAlignment="1" applyProtection="1">
      <alignment horizontal="center" wrapText="1"/>
      <protection hidden="1"/>
    </xf>
    <xf numFmtId="0" fontId="14" fillId="0" borderId="8" xfId="0" applyFont="1" applyBorder="1" applyAlignment="1" applyProtection="1">
      <alignment horizontal="center" wrapText="1"/>
      <protection hidden="1"/>
    </xf>
    <xf numFmtId="0" fontId="14" fillId="0" borderId="9" xfId="0" applyFont="1" applyBorder="1" applyAlignment="1" applyProtection="1">
      <alignment horizontal="center" wrapText="1"/>
      <protection hidden="1"/>
    </xf>
    <xf numFmtId="0" fontId="14" fillId="0" borderId="66" xfId="0" applyFont="1" applyBorder="1" applyAlignment="1" applyProtection="1">
      <alignment horizontal="center" wrapText="1"/>
      <protection hidden="1"/>
    </xf>
    <xf numFmtId="0" fontId="14" fillId="0" borderId="56" xfId="0" applyFont="1" applyBorder="1" applyAlignment="1" applyProtection="1">
      <alignment horizontal="center" wrapText="1"/>
      <protection hidden="1"/>
    </xf>
    <xf numFmtId="0" fontId="14" fillId="0" borderId="58" xfId="0" applyFont="1" applyBorder="1" applyAlignment="1" applyProtection="1">
      <alignment horizontal="center" wrapText="1"/>
      <protection hidden="1"/>
    </xf>
    <xf numFmtId="0" fontId="14" fillId="0" borderId="65" xfId="0" applyFont="1" applyBorder="1" applyAlignment="1" applyProtection="1">
      <alignment horizontal="center" wrapText="1"/>
      <protection hidden="1"/>
    </xf>
    <xf numFmtId="0" fontId="14" fillId="0" borderId="7" xfId="0" applyFont="1" applyBorder="1" applyAlignment="1" applyProtection="1">
      <alignment horizontal="center" wrapText="1"/>
      <protection hidden="1"/>
    </xf>
    <xf numFmtId="0" fontId="14" fillId="0" borderId="67" xfId="0" applyFont="1" applyBorder="1" applyAlignment="1" applyProtection="1">
      <alignment horizontal="center" wrapText="1"/>
      <protection hidden="1"/>
    </xf>
    <xf numFmtId="0" fontId="14" fillId="0" borderId="10" xfId="0" applyFont="1" applyBorder="1" applyAlignment="1" applyProtection="1">
      <alignment horizontal="center" wrapText="1"/>
      <protection hidden="1"/>
    </xf>
    <xf numFmtId="0" fontId="14" fillId="7" borderId="55" xfId="0" applyFont="1" applyFill="1" applyBorder="1" applyAlignment="1" applyProtection="1">
      <alignment horizontal="left" vertical="center"/>
      <protection hidden="1"/>
    </xf>
    <xf numFmtId="0" fontId="14" fillId="7" borderId="48" xfId="0" applyFont="1" applyFill="1" applyBorder="1" applyAlignment="1" applyProtection="1">
      <alignment horizontal="left" vertical="center"/>
      <protection hidden="1"/>
    </xf>
    <xf numFmtId="0" fontId="14" fillId="7" borderId="49" xfId="0" applyFont="1" applyFill="1" applyBorder="1" applyAlignment="1" applyProtection="1">
      <alignment horizontal="left" vertical="center"/>
      <protection hidden="1"/>
    </xf>
    <xf numFmtId="0" fontId="13" fillId="4" borderId="53" xfId="0" applyFont="1" applyFill="1" applyBorder="1" applyAlignment="1" applyProtection="1">
      <alignment horizontal="left" vertical="center" wrapText="1"/>
      <protection hidden="1"/>
    </xf>
    <xf numFmtId="0" fontId="13" fillId="4" borderId="51" xfId="0" applyFont="1" applyFill="1" applyBorder="1" applyAlignment="1" applyProtection="1">
      <alignment horizontal="left" vertical="center" wrapText="1"/>
      <protection hidden="1"/>
    </xf>
    <xf numFmtId="0" fontId="13" fillId="4" borderId="54" xfId="0" applyFont="1" applyFill="1" applyBorder="1" applyAlignment="1" applyProtection="1">
      <alignment horizontal="left" vertical="center" wrapText="1"/>
      <protection hidden="1"/>
    </xf>
    <xf numFmtId="0" fontId="13" fillId="0" borderId="60" xfId="0" applyFont="1" applyBorder="1" applyAlignment="1" applyProtection="1">
      <alignment horizontal="left" vertical="center" wrapText="1"/>
      <protection hidden="1"/>
    </xf>
    <xf numFmtId="0" fontId="13" fillId="0" borderId="57" xfId="0" applyFont="1" applyBorder="1" applyAlignment="1" applyProtection="1">
      <alignment horizontal="left" vertical="center" wrapText="1"/>
      <protection hidden="1"/>
    </xf>
    <xf numFmtId="0" fontId="13" fillId="0" borderId="61" xfId="0" applyFont="1" applyBorder="1" applyAlignment="1" applyProtection="1">
      <alignment horizontal="left" vertical="center" wrapText="1"/>
      <protection hidden="1"/>
    </xf>
    <xf numFmtId="0" fontId="13" fillId="0" borderId="62" xfId="0" applyFont="1" applyBorder="1" applyAlignment="1" applyProtection="1">
      <alignment horizontal="left" vertical="center" wrapText="1"/>
      <protection hidden="1"/>
    </xf>
    <xf numFmtId="0" fontId="13" fillId="0" borderId="44" xfId="0" applyFont="1" applyBorder="1" applyAlignment="1" applyProtection="1">
      <alignment horizontal="left" vertical="center" wrapText="1"/>
      <protection hidden="1"/>
    </xf>
    <xf numFmtId="0" fontId="13" fillId="0" borderId="63" xfId="0" applyFont="1" applyBorder="1" applyAlignment="1" applyProtection="1">
      <alignment horizontal="left" vertical="center" wrapText="1"/>
      <protection hidden="1"/>
    </xf>
    <xf numFmtId="0" fontId="14" fillId="0" borderId="48" xfId="0" applyFont="1" applyBorder="1" applyAlignment="1" applyProtection="1">
      <alignment horizontal="center" vertical="center"/>
      <protection hidden="1"/>
    </xf>
    <xf numFmtId="0" fontId="14" fillId="0" borderId="72" xfId="0" applyFont="1" applyBorder="1" applyAlignment="1" applyProtection="1">
      <alignment horizontal="center" vertical="center"/>
      <protection hidden="1"/>
    </xf>
    <xf numFmtId="0" fontId="14" fillId="0" borderId="48" xfId="0" applyFont="1" applyBorder="1" applyAlignment="1" applyProtection="1">
      <alignment horizontal="center" vertical="center" wrapText="1"/>
      <protection hidden="1"/>
    </xf>
    <xf numFmtId="0" fontId="14" fillId="0" borderId="49" xfId="0" applyFont="1" applyBorder="1" applyAlignment="1" applyProtection="1">
      <alignment horizontal="center" vertical="center" wrapText="1"/>
      <protection hidden="1"/>
    </xf>
    <xf numFmtId="0" fontId="16" fillId="0" borderId="72" xfId="0" applyFont="1" applyBorder="1" applyAlignment="1" applyProtection="1">
      <alignment horizontal="center" vertical="center" wrapText="1"/>
      <protection hidden="1"/>
    </xf>
    <xf numFmtId="0" fontId="16" fillId="0" borderId="61" xfId="0" applyFont="1" applyBorder="1" applyAlignment="1" applyProtection="1">
      <alignment horizontal="center" vertical="center" wrapText="1"/>
      <protection hidden="1"/>
    </xf>
    <xf numFmtId="0" fontId="16" fillId="0" borderId="74" xfId="0" applyFont="1" applyBorder="1" applyAlignment="1" applyProtection="1">
      <alignment horizontal="center" vertical="center" wrapText="1"/>
      <protection hidden="1"/>
    </xf>
    <xf numFmtId="0" fontId="13" fillId="0" borderId="75" xfId="0" applyFont="1" applyBorder="1" applyAlignment="1" applyProtection="1">
      <alignment horizontal="left" vertical="center" wrapText="1"/>
      <protection hidden="1"/>
    </xf>
    <xf numFmtId="0" fontId="13" fillId="0" borderId="76" xfId="0" applyFont="1" applyBorder="1" applyAlignment="1" applyProtection="1">
      <alignment horizontal="left" vertical="center" wrapText="1"/>
      <protection hidden="1"/>
    </xf>
    <xf numFmtId="0" fontId="13" fillId="0" borderId="77" xfId="0" applyFont="1" applyBorder="1" applyAlignment="1" applyProtection="1">
      <alignment horizontal="left" vertical="center" wrapText="1"/>
      <protection hidden="1"/>
    </xf>
    <xf numFmtId="0" fontId="13" fillId="0" borderId="48" xfId="0" applyFont="1" applyBorder="1" applyAlignment="1" applyProtection="1">
      <alignment horizontal="left" vertical="center" wrapText="1"/>
      <protection hidden="1"/>
    </xf>
    <xf numFmtId="0" fontId="13" fillId="0" borderId="49" xfId="0" applyFont="1" applyBorder="1" applyAlignment="1" applyProtection="1">
      <alignment horizontal="left" vertical="center" wrapText="1"/>
      <protection hidden="1"/>
    </xf>
    <xf numFmtId="3" fontId="13" fillId="4" borderId="51" xfId="0" applyNumberFormat="1" applyFont="1" applyFill="1" applyBorder="1" applyAlignment="1" applyProtection="1">
      <alignment horizontal="left" vertical="center" wrapText="1"/>
      <protection hidden="1"/>
    </xf>
    <xf numFmtId="3" fontId="13" fillId="4" borderId="54" xfId="0" applyNumberFormat="1" applyFont="1" applyFill="1" applyBorder="1" applyAlignment="1" applyProtection="1">
      <alignment horizontal="left" vertical="center" wrapText="1"/>
      <protection hidden="1"/>
    </xf>
    <xf numFmtId="3" fontId="13" fillId="4" borderId="53" xfId="0" applyNumberFormat="1" applyFont="1" applyFill="1" applyBorder="1" applyAlignment="1" applyProtection="1">
      <alignment horizontal="left" vertical="center" wrapText="1"/>
      <protection hidden="1"/>
    </xf>
    <xf numFmtId="174" fontId="13" fillId="4" borderId="53" xfId="1" applyNumberFormat="1" applyFont="1" applyFill="1" applyBorder="1" applyAlignment="1" applyProtection="1">
      <alignment horizontal="left" vertical="center"/>
      <protection hidden="1"/>
    </xf>
    <xf numFmtId="174" fontId="13" fillId="4" borderId="51" xfId="1" applyNumberFormat="1" applyFont="1" applyFill="1" applyBorder="1" applyAlignment="1" applyProtection="1">
      <alignment horizontal="left" vertical="center"/>
      <protection hidden="1"/>
    </xf>
    <xf numFmtId="174" fontId="13" fillId="4" borderId="54" xfId="1" applyNumberFormat="1" applyFont="1" applyFill="1" applyBorder="1" applyAlignment="1" applyProtection="1">
      <alignment horizontal="left" vertical="center"/>
      <protection hidden="1"/>
    </xf>
    <xf numFmtId="172" fontId="14" fillId="4" borderId="53" xfId="0" applyNumberFormat="1" applyFont="1" applyFill="1" applyBorder="1" applyAlignment="1" applyProtection="1">
      <alignment horizontal="left" vertical="center"/>
      <protection hidden="1"/>
    </xf>
    <xf numFmtId="172" fontId="14" fillId="4" borderId="51" xfId="0" applyNumberFormat="1" applyFont="1" applyFill="1" applyBorder="1" applyAlignment="1" applyProtection="1">
      <alignment horizontal="left" vertical="center"/>
      <protection hidden="1"/>
    </xf>
    <xf numFmtId="172" fontId="14" fillId="4" borderId="54" xfId="0" applyNumberFormat="1" applyFont="1" applyFill="1" applyBorder="1" applyAlignment="1" applyProtection="1">
      <alignment horizontal="left" vertical="center"/>
      <protection hidden="1"/>
    </xf>
    <xf numFmtId="0" fontId="12" fillId="7" borderId="55" xfId="0" applyFont="1" applyFill="1" applyBorder="1" applyAlignment="1" applyProtection="1">
      <alignment horizontal="left" vertical="center"/>
      <protection hidden="1"/>
    </xf>
    <xf numFmtId="0" fontId="12" fillId="7" borderId="48" xfId="0" applyFont="1" applyFill="1" applyBorder="1" applyAlignment="1" applyProtection="1">
      <alignment horizontal="left" vertical="center"/>
      <protection hidden="1"/>
    </xf>
    <xf numFmtId="0" fontId="12" fillId="7" borderId="49" xfId="0" applyFont="1" applyFill="1" applyBorder="1" applyAlignment="1" applyProtection="1">
      <alignment horizontal="left" vertical="center"/>
      <protection hidden="1"/>
    </xf>
    <xf numFmtId="0" fontId="13" fillId="0" borderId="50" xfId="0" applyFont="1" applyBorder="1" applyAlignment="1" applyProtection="1">
      <alignment vertical="center" wrapText="1"/>
      <protection hidden="1"/>
    </xf>
    <xf numFmtId="0" fontId="13" fillId="0" borderId="51" xfId="0" applyFont="1" applyBorder="1" applyAlignment="1" applyProtection="1">
      <alignment vertical="center" wrapText="1"/>
      <protection hidden="1"/>
    </xf>
    <xf numFmtId="0" fontId="13" fillId="0" borderId="52" xfId="0" applyFont="1" applyBorder="1" applyAlignment="1" applyProtection="1">
      <alignment vertical="center" wrapText="1"/>
      <protection hidden="1"/>
    </xf>
    <xf numFmtId="0" fontId="13" fillId="0" borderId="50" xfId="0" applyFont="1" applyBorder="1" applyAlignment="1" applyProtection="1">
      <alignment horizontal="left" vertical="center"/>
      <protection hidden="1"/>
    </xf>
    <xf numFmtId="0" fontId="13" fillId="0" borderId="51" xfId="0" applyFont="1" applyBorder="1" applyAlignment="1" applyProtection="1">
      <alignment horizontal="left" vertical="center"/>
      <protection hidden="1"/>
    </xf>
    <xf numFmtId="0" fontId="13" fillId="0" borderId="52" xfId="0" applyFont="1" applyBorder="1" applyAlignment="1" applyProtection="1">
      <alignment horizontal="left" vertical="center"/>
      <protection hidden="1"/>
    </xf>
    <xf numFmtId="0" fontId="13" fillId="4" borderId="53" xfId="0" applyFont="1" applyFill="1" applyBorder="1" applyAlignment="1" applyProtection="1">
      <alignment horizontal="left" vertical="center" wrapText="1"/>
      <protection locked="0" hidden="1"/>
    </xf>
    <xf numFmtId="0" fontId="13" fillId="4" borderId="51" xfId="0" applyFont="1" applyFill="1" applyBorder="1" applyAlignment="1" applyProtection="1">
      <alignment horizontal="left" vertical="center" wrapText="1"/>
      <protection locked="0" hidden="1"/>
    </xf>
    <xf numFmtId="0" fontId="13" fillId="4" borderId="54" xfId="0" applyFont="1" applyFill="1" applyBorder="1" applyAlignment="1" applyProtection="1">
      <alignment horizontal="left" vertical="center" wrapText="1"/>
      <protection locked="0" hidden="1"/>
    </xf>
    <xf numFmtId="0" fontId="13" fillId="0" borderId="55" xfId="0" applyFont="1" applyBorder="1" applyAlignment="1" applyProtection="1">
      <alignment horizontal="left" vertical="center" wrapText="1"/>
      <protection hidden="1"/>
    </xf>
    <xf numFmtId="0" fontId="12" fillId="7" borderId="48" xfId="0" applyFont="1" applyFill="1" applyBorder="1" applyAlignment="1" applyProtection="1">
      <alignment horizontal="center" vertical="center"/>
      <protection hidden="1"/>
    </xf>
    <xf numFmtId="0" fontId="12" fillId="7" borderId="53" xfId="0" applyFont="1" applyFill="1" applyBorder="1" applyAlignment="1" applyProtection="1">
      <alignment horizontal="center" vertical="center"/>
      <protection hidden="1"/>
    </xf>
    <xf numFmtId="0" fontId="12" fillId="7" borderId="51" xfId="0" applyFont="1" applyFill="1" applyBorder="1" applyAlignment="1" applyProtection="1">
      <alignment horizontal="center" vertical="center"/>
      <protection hidden="1"/>
    </xf>
    <xf numFmtId="0" fontId="12" fillId="7" borderId="54" xfId="0" applyFont="1" applyFill="1" applyBorder="1" applyAlignment="1" applyProtection="1">
      <alignment horizontal="center" vertical="center"/>
      <protection hidden="1"/>
    </xf>
    <xf numFmtId="170" fontId="13" fillId="4" borderId="51" xfId="0" applyNumberFormat="1" applyFont="1" applyFill="1" applyBorder="1" applyAlignment="1" applyProtection="1">
      <alignment horizontal="center" vertical="center"/>
      <protection hidden="1"/>
    </xf>
    <xf numFmtId="170" fontId="13" fillId="4" borderId="52" xfId="0" applyNumberFormat="1" applyFont="1" applyFill="1" applyBorder="1" applyAlignment="1" applyProtection="1">
      <alignment horizontal="center" vertical="center"/>
      <protection hidden="1"/>
    </xf>
    <xf numFmtId="10" fontId="13" fillId="4" borderId="56" xfId="0" applyNumberFormat="1" applyFont="1" applyFill="1" applyBorder="1" applyAlignment="1" applyProtection="1">
      <alignment vertical="center"/>
      <protection hidden="1"/>
    </xf>
    <xf numFmtId="10" fontId="13" fillId="4" borderId="59" xfId="0" applyNumberFormat="1" applyFont="1" applyFill="1" applyBorder="1" applyAlignment="1" applyProtection="1">
      <alignment vertical="center"/>
      <protection hidden="1"/>
    </xf>
    <xf numFmtId="0" fontId="13" fillId="4" borderId="57" xfId="0" applyFont="1" applyFill="1" applyBorder="1" applyAlignment="1" applyProtection="1">
      <alignment horizontal="left" vertical="center"/>
      <protection hidden="1"/>
    </xf>
    <xf numFmtId="0" fontId="13" fillId="4" borderId="58" xfId="0" applyFont="1" applyFill="1" applyBorder="1" applyAlignment="1" applyProtection="1">
      <alignment horizontal="left" vertical="center"/>
      <protection hidden="1"/>
    </xf>
    <xf numFmtId="0" fontId="13" fillId="4" borderId="44" xfId="0" applyFont="1" applyFill="1" applyBorder="1" applyAlignment="1" applyProtection="1">
      <alignment horizontal="left" vertical="center"/>
      <protection hidden="1"/>
    </xf>
    <xf numFmtId="0" fontId="13" fillId="4" borderId="45" xfId="0" applyFont="1" applyFill="1" applyBorder="1" applyAlignment="1" applyProtection="1">
      <alignment horizontal="left" vertical="center"/>
      <protection hidden="1"/>
    </xf>
    <xf numFmtId="170" fontId="13" fillId="4" borderId="51" xfId="0" applyNumberFormat="1" applyFont="1" applyFill="1" applyBorder="1" applyAlignment="1" applyProtection="1">
      <alignment horizontal="left" vertical="center"/>
      <protection hidden="1"/>
    </xf>
    <xf numFmtId="170" fontId="13" fillId="4" borderId="52" xfId="0" applyNumberFormat="1" applyFont="1" applyFill="1" applyBorder="1" applyAlignment="1" applyProtection="1">
      <alignment horizontal="left" vertical="center"/>
      <protection hidden="1"/>
    </xf>
    <xf numFmtId="0" fontId="13" fillId="0" borderId="53" xfId="0" applyFont="1" applyBorder="1" applyAlignment="1" applyProtection="1">
      <alignment horizontal="left" vertical="center"/>
      <protection hidden="1"/>
    </xf>
    <xf numFmtId="0" fontId="13" fillId="0" borderId="54" xfId="0" applyFont="1" applyBorder="1" applyAlignment="1" applyProtection="1">
      <alignment horizontal="left" vertical="center"/>
      <protection hidden="1"/>
    </xf>
    <xf numFmtId="168" fontId="13" fillId="4" borderId="53" xfId="0" applyNumberFormat="1" applyFont="1" applyFill="1" applyBorder="1" applyAlignment="1" applyProtection="1">
      <alignment horizontal="left" vertical="center"/>
      <protection hidden="1"/>
    </xf>
    <xf numFmtId="168" fontId="13" fillId="4" borderId="51" xfId="0" applyNumberFormat="1" applyFont="1" applyFill="1" applyBorder="1" applyAlignment="1" applyProtection="1">
      <alignment horizontal="left" vertical="center"/>
      <protection hidden="1"/>
    </xf>
    <xf numFmtId="168" fontId="13" fillId="4" borderId="54" xfId="0" applyNumberFormat="1" applyFont="1" applyFill="1" applyBorder="1" applyAlignment="1" applyProtection="1">
      <alignment horizontal="left" vertical="center"/>
      <protection hidden="1"/>
    </xf>
    <xf numFmtId="169" fontId="13" fillId="4" borderId="53" xfId="0" applyNumberFormat="1" applyFont="1" applyFill="1" applyBorder="1" applyAlignment="1" applyProtection="1">
      <alignment horizontal="left" vertical="center"/>
      <protection hidden="1"/>
    </xf>
    <xf numFmtId="169" fontId="13" fillId="4" borderId="51" xfId="0" applyNumberFormat="1" applyFont="1" applyFill="1" applyBorder="1" applyAlignment="1" applyProtection="1">
      <alignment horizontal="left" vertical="center"/>
      <protection hidden="1"/>
    </xf>
    <xf numFmtId="169" fontId="13" fillId="4" borderId="54" xfId="0" applyNumberFormat="1" applyFont="1" applyFill="1" applyBorder="1" applyAlignment="1" applyProtection="1">
      <alignment horizontal="left" vertical="center"/>
      <protection hidden="1"/>
    </xf>
    <xf numFmtId="0" fontId="12" fillId="7" borderId="46" xfId="0" applyFont="1" applyFill="1" applyBorder="1" applyAlignment="1" applyProtection="1">
      <alignment horizontal="left" vertical="center"/>
      <protection hidden="1"/>
    </xf>
    <xf numFmtId="0" fontId="12" fillId="7" borderId="47" xfId="0" applyFont="1" applyFill="1" applyBorder="1" applyAlignment="1" applyProtection="1">
      <alignment horizontal="left" vertical="center"/>
      <protection hidden="1"/>
    </xf>
    <xf numFmtId="0" fontId="17" fillId="9" borderId="13" xfId="0" applyFont="1" applyFill="1" applyBorder="1" applyAlignment="1" applyProtection="1">
      <alignment horizontal="center" vertical="center"/>
      <protection hidden="1"/>
    </xf>
    <xf numFmtId="0" fontId="17" fillId="9" borderId="14" xfId="0" applyFont="1" applyFill="1" applyBorder="1" applyAlignment="1" applyProtection="1">
      <alignment horizontal="center" vertical="center"/>
      <protection hidden="1"/>
    </xf>
    <xf numFmtId="0" fontId="17" fillId="9" borderId="15" xfId="0" applyFont="1" applyFill="1" applyBorder="1" applyAlignment="1" applyProtection="1">
      <alignment horizontal="center" vertical="center"/>
      <protection hidden="1"/>
    </xf>
    <xf numFmtId="0" fontId="11" fillId="9" borderId="68" xfId="0" applyFont="1" applyFill="1" applyBorder="1" applyAlignment="1" applyProtection="1">
      <alignment horizontal="center" vertical="center"/>
      <protection hidden="1"/>
    </xf>
    <xf numFmtId="0" fontId="11" fillId="9" borderId="11" xfId="0" applyFont="1" applyFill="1" applyBorder="1" applyAlignment="1" applyProtection="1">
      <alignment horizontal="center" vertical="center"/>
      <protection hidden="1"/>
    </xf>
    <xf numFmtId="0" fontId="11" fillId="9" borderId="12" xfId="0" applyFont="1" applyFill="1" applyBorder="1" applyAlignment="1" applyProtection="1">
      <alignment horizontal="center" vertical="center"/>
      <protection hidden="1"/>
    </xf>
    <xf numFmtId="0" fontId="11" fillId="9" borderId="8" xfId="0" applyFont="1" applyFill="1" applyBorder="1" applyAlignment="1" applyProtection="1">
      <alignment horizontal="center" vertical="center"/>
      <protection hidden="1"/>
    </xf>
    <xf numFmtId="0" fontId="11" fillId="9" borderId="9" xfId="0" applyFont="1" applyFill="1" applyBorder="1" applyAlignment="1" applyProtection="1">
      <alignment horizontal="center" vertical="center"/>
      <protection hidden="1"/>
    </xf>
    <xf numFmtId="0" fontId="11" fillId="9" borderId="10" xfId="0" applyFont="1" applyFill="1" applyBorder="1" applyAlignment="1" applyProtection="1">
      <alignment horizontal="center" vertical="center"/>
      <protection hidden="1"/>
    </xf>
    <xf numFmtId="0" fontId="12" fillId="0" borderId="42" xfId="0" applyFont="1" applyBorder="1" applyAlignment="1" applyProtection="1">
      <alignment horizontal="center" vertical="center"/>
      <protection hidden="1"/>
    </xf>
    <xf numFmtId="0" fontId="12" fillId="0" borderId="43" xfId="0" applyFont="1" applyBorder="1" applyAlignment="1" applyProtection="1">
      <alignment horizontal="center" vertical="center"/>
      <protection hidden="1"/>
    </xf>
    <xf numFmtId="0" fontId="12" fillId="0" borderId="69" xfId="0" applyFont="1" applyBorder="1" applyAlignment="1" applyProtection="1">
      <alignment horizontal="center" vertical="center"/>
      <protection hidden="1"/>
    </xf>
    <xf numFmtId="0" fontId="12" fillId="0" borderId="70" xfId="0" applyFont="1" applyBorder="1" applyAlignment="1" applyProtection="1">
      <alignment horizontal="center" vertical="center"/>
      <protection hidden="1"/>
    </xf>
    <xf numFmtId="0" fontId="12" fillId="0" borderId="71" xfId="0" applyFont="1" applyBorder="1" applyAlignment="1" applyProtection="1">
      <alignment horizontal="center" vertical="center"/>
      <protection hidden="1"/>
    </xf>
    <xf numFmtId="0" fontId="8" fillId="4" borderId="82" xfId="0" applyFont="1" applyFill="1" applyBorder="1" applyAlignment="1" applyProtection="1">
      <alignment horizontal="center" vertical="center"/>
      <protection hidden="1"/>
    </xf>
    <xf numFmtId="0" fontId="8" fillId="4" borderId="83" xfId="0" applyFont="1" applyFill="1" applyBorder="1" applyAlignment="1" applyProtection="1">
      <alignment horizontal="center" vertical="center"/>
      <protection hidden="1"/>
    </xf>
    <xf numFmtId="0" fontId="8" fillId="4" borderId="87" xfId="0" applyFont="1" applyFill="1" applyBorder="1" applyAlignment="1" applyProtection="1">
      <alignment horizontal="center" vertical="center"/>
      <protection hidden="1"/>
    </xf>
    <xf numFmtId="0" fontId="8" fillId="4" borderId="88" xfId="0" applyFont="1" applyFill="1" applyBorder="1" applyAlignment="1" applyProtection="1">
      <alignment horizontal="center" vertical="center"/>
      <protection hidden="1"/>
    </xf>
    <xf numFmtId="0" fontId="0" fillId="4" borderId="83" xfId="0" applyFill="1" applyBorder="1" applyAlignment="1" applyProtection="1">
      <alignment horizontal="center"/>
      <protection hidden="1"/>
    </xf>
    <xf numFmtId="0" fontId="0" fillId="4" borderId="88" xfId="0" applyFill="1" applyBorder="1" applyAlignment="1" applyProtection="1">
      <alignment horizontal="center"/>
      <protection hidden="1"/>
    </xf>
    <xf numFmtId="0" fontId="18" fillId="9" borderId="82" xfId="0" applyFont="1" applyFill="1" applyBorder="1" applyAlignment="1" applyProtection="1">
      <alignment horizontal="center"/>
      <protection hidden="1"/>
    </xf>
    <xf numFmtId="0" fontId="18" fillId="9" borderId="83" xfId="0" applyFont="1" applyFill="1" applyBorder="1" applyAlignment="1" applyProtection="1">
      <alignment horizontal="center"/>
      <protection hidden="1"/>
    </xf>
    <xf numFmtId="0" fontId="18" fillId="9" borderId="84" xfId="0" applyFont="1" applyFill="1" applyBorder="1" applyAlignment="1" applyProtection="1">
      <alignment horizontal="center"/>
      <protection hidden="1"/>
    </xf>
    <xf numFmtId="0" fontId="4" fillId="0" borderId="0" xfId="0" applyFont="1" applyAlignment="1" applyProtection="1">
      <alignment horizontal="left" vertical="center" indent="11"/>
      <protection hidden="1"/>
    </xf>
    <xf numFmtId="0" fontId="0" fillId="9" borderId="3" xfId="5" applyFont="1" applyFill="1" applyBorder="1" applyAlignment="1" applyProtection="1">
      <alignment horizontal="left"/>
      <protection hidden="1"/>
    </xf>
    <xf numFmtId="0" fontId="0" fillId="9" borderId="4" xfId="5" applyFont="1" applyFill="1" applyBorder="1" applyAlignment="1" applyProtection="1">
      <alignment horizontal="left"/>
      <protection hidden="1"/>
    </xf>
    <xf numFmtId="0" fontId="0" fillId="9" borderId="3" xfId="5" applyFont="1" applyFill="1" applyBorder="1" applyAlignment="1" applyProtection="1">
      <alignment horizontal="center" vertical="center"/>
      <protection hidden="1"/>
    </xf>
    <xf numFmtId="0" fontId="1" fillId="9" borderId="5" xfId="5" applyFill="1" applyBorder="1" applyAlignment="1" applyProtection="1">
      <alignment horizontal="center" vertical="center"/>
      <protection hidden="1"/>
    </xf>
    <xf numFmtId="0" fontId="20" fillId="4" borderId="68" xfId="0" applyFont="1" applyFill="1" applyBorder="1" applyAlignment="1" applyProtection="1">
      <alignment horizontal="center" vertical="center"/>
      <protection hidden="1"/>
    </xf>
    <xf numFmtId="0" fontId="20" fillId="4" borderId="11" xfId="0" applyFont="1" applyFill="1" applyBorder="1" applyAlignment="1" applyProtection="1">
      <alignment horizontal="center" vertical="center"/>
      <protection hidden="1"/>
    </xf>
    <xf numFmtId="0" fontId="20" fillId="4" borderId="12" xfId="0" applyFont="1" applyFill="1" applyBorder="1" applyAlignment="1" applyProtection="1">
      <alignment horizontal="center" vertical="center"/>
      <protection hidden="1"/>
    </xf>
    <xf numFmtId="0" fontId="0" fillId="8" borderId="16" xfId="0" applyFill="1" applyBorder="1" applyAlignment="1" applyProtection="1">
      <alignment horizontal="center"/>
      <protection hidden="1"/>
    </xf>
    <xf numFmtId="0" fontId="0" fillId="8" borderId="17" xfId="0" applyFill="1" applyBorder="1" applyAlignment="1" applyProtection="1">
      <alignment horizontal="center"/>
      <protection hidden="1"/>
    </xf>
    <xf numFmtId="0" fontId="0" fillId="8" borderId="18" xfId="0" applyFill="1" applyBorder="1" applyAlignment="1" applyProtection="1">
      <alignment horizontal="center"/>
      <protection hidden="1"/>
    </xf>
    <xf numFmtId="0" fontId="0" fillId="0" borderId="0" xfId="0" applyBorder="1" applyAlignment="1" applyProtection="1">
      <alignment horizontal="center"/>
      <protection hidden="1"/>
    </xf>
    <xf numFmtId="0" fontId="0" fillId="0" borderId="9" xfId="0" applyBorder="1" applyAlignment="1" applyProtection="1">
      <alignment horizontal="center"/>
      <protection hidden="1"/>
    </xf>
    <xf numFmtId="0" fontId="0" fillId="0" borderId="7" xfId="0" applyBorder="1" applyAlignment="1" applyProtection="1">
      <alignment horizontal="center"/>
      <protection hidden="1"/>
    </xf>
    <xf numFmtId="0" fontId="0" fillId="0" borderId="10" xfId="0" applyBorder="1" applyAlignment="1" applyProtection="1">
      <alignment horizontal="center"/>
      <protection hidden="1"/>
    </xf>
    <xf numFmtId="0" fontId="0" fillId="0" borderId="80" xfId="0" applyBorder="1" applyAlignment="1" applyProtection="1">
      <alignment horizontal="center"/>
      <protection hidden="1"/>
    </xf>
    <xf numFmtId="0" fontId="0" fillId="0" borderId="78" xfId="0" applyBorder="1" applyAlignment="1" applyProtection="1">
      <alignment horizontal="center"/>
      <protection hidden="1"/>
    </xf>
    <xf numFmtId="0" fontId="0" fillId="0" borderId="35" xfId="0" applyBorder="1" applyAlignment="1" applyProtection="1">
      <alignment horizontal="center"/>
      <protection hidden="1"/>
    </xf>
    <xf numFmtId="0" fontId="0" fillId="0" borderId="6" xfId="0" applyBorder="1" applyAlignment="1" applyProtection="1">
      <alignment horizontal="center"/>
      <protection hidden="1"/>
    </xf>
    <xf numFmtId="0" fontId="0" fillId="0" borderId="8" xfId="0" applyBorder="1" applyAlignment="1" applyProtection="1">
      <alignment horizontal="center"/>
      <protection hidden="1"/>
    </xf>
    <xf numFmtId="0" fontId="0" fillId="0" borderId="79" xfId="0" applyBorder="1" applyAlignment="1" applyProtection="1">
      <alignment horizontal="center"/>
      <protection hidden="1"/>
    </xf>
    <xf numFmtId="0" fontId="0" fillId="0" borderId="40" xfId="0" applyBorder="1" applyAlignment="1" applyProtection="1">
      <alignment horizontal="center"/>
      <protection hidden="1"/>
    </xf>
    <xf numFmtId="0" fontId="0" fillId="0" borderId="41" xfId="0" applyBorder="1" applyAlignment="1" applyProtection="1">
      <alignment horizontal="center"/>
      <protection hidden="1"/>
    </xf>
    <xf numFmtId="0" fontId="0" fillId="0" borderId="39" xfId="0" applyBorder="1" applyAlignment="1" applyProtection="1">
      <alignment horizontal="center"/>
      <protection hidden="1"/>
    </xf>
    <xf numFmtId="0" fontId="0" fillId="0" borderId="36" xfId="0" applyBorder="1" applyAlignment="1" applyProtection="1">
      <alignment horizontal="center"/>
      <protection hidden="1"/>
    </xf>
    <xf numFmtId="0" fontId="0" fillId="0" borderId="38" xfId="0" applyBorder="1" applyAlignment="1" applyProtection="1">
      <alignment horizontal="center"/>
      <protection hidden="1"/>
    </xf>
    <xf numFmtId="0" fontId="0" fillId="0" borderId="34" xfId="0" applyBorder="1" applyAlignment="1" applyProtection="1">
      <alignment horizontal="center"/>
      <protection hidden="1"/>
    </xf>
    <xf numFmtId="0" fontId="0" fillId="0" borderId="37" xfId="0" applyBorder="1" applyAlignment="1" applyProtection="1">
      <alignment horizontal="center"/>
      <protection hidden="1"/>
    </xf>
    <xf numFmtId="0" fontId="19" fillId="9" borderId="13" xfId="0" applyFont="1" applyFill="1" applyBorder="1" applyAlignment="1" applyProtection="1">
      <alignment horizontal="center" vertical="center"/>
      <protection hidden="1"/>
    </xf>
    <xf numFmtId="0" fontId="19" fillId="9" borderId="14" xfId="0" applyFont="1" applyFill="1" applyBorder="1" applyAlignment="1" applyProtection="1">
      <alignment horizontal="center" vertical="center"/>
      <protection hidden="1"/>
    </xf>
    <xf numFmtId="0" fontId="19" fillId="9" borderId="15" xfId="0" applyFont="1" applyFill="1" applyBorder="1" applyAlignment="1" applyProtection="1">
      <alignment horizontal="center" vertical="center"/>
      <protection hidden="1"/>
    </xf>
    <xf numFmtId="0" fontId="19" fillId="9" borderId="6" xfId="0" applyFont="1" applyFill="1" applyBorder="1" applyAlignment="1" applyProtection="1">
      <alignment horizontal="center" vertical="center"/>
      <protection hidden="1"/>
    </xf>
    <xf numFmtId="0" fontId="19" fillId="9" borderId="0" xfId="0" applyFont="1" applyFill="1" applyBorder="1" applyAlignment="1" applyProtection="1">
      <alignment horizontal="center" vertical="center"/>
      <protection hidden="1"/>
    </xf>
    <xf numFmtId="0" fontId="19" fillId="9" borderId="7" xfId="0" applyFont="1" applyFill="1" applyBorder="1" applyAlignment="1" applyProtection="1">
      <alignment horizontal="center" vertical="center"/>
      <protection hidden="1"/>
    </xf>
    <xf numFmtId="0" fontId="19" fillId="9" borderId="8" xfId="0" applyFont="1" applyFill="1" applyBorder="1" applyAlignment="1" applyProtection="1">
      <alignment horizontal="center" vertical="center"/>
      <protection hidden="1"/>
    </xf>
    <xf numFmtId="0" fontId="19" fillId="9" borderId="9" xfId="0" applyFont="1" applyFill="1" applyBorder="1" applyAlignment="1" applyProtection="1">
      <alignment horizontal="center" vertical="center"/>
      <protection hidden="1"/>
    </xf>
    <xf numFmtId="0" fontId="19" fillId="9" borderId="10" xfId="0" applyFont="1" applyFill="1" applyBorder="1" applyAlignment="1" applyProtection="1">
      <alignment horizontal="center" vertical="center"/>
      <protection hidden="1"/>
    </xf>
    <xf numFmtId="0" fontId="0" fillId="0" borderId="13" xfId="0" applyBorder="1" applyAlignment="1" applyProtection="1">
      <alignment horizontal="center"/>
      <protection hidden="1"/>
    </xf>
    <xf numFmtId="0" fontId="0" fillId="0" borderId="14" xfId="0" applyBorder="1" applyAlignment="1" applyProtection="1">
      <alignment horizontal="center"/>
      <protection hidden="1"/>
    </xf>
    <xf numFmtId="0" fontId="0" fillId="0" borderId="15" xfId="0" applyBorder="1" applyAlignment="1" applyProtection="1">
      <alignment horizontal="center"/>
      <protection hidden="1"/>
    </xf>
  </cellXfs>
  <cellStyles count="6">
    <cellStyle name="60% - Accent6" xfId="5" builtinId="52"/>
    <cellStyle name="Check Cell" xfId="3" builtinId="23"/>
    <cellStyle name="Comma" xfId="1" builtinId="3"/>
    <cellStyle name="Currency" xfId="2" builtinId="4"/>
    <cellStyle name="Explanatory Text" xfId="4" builtinId="53"/>
    <cellStyle name="Normal" xfId="0" builtinId="0"/>
  </cellStyles>
  <dxfs count="0"/>
  <tableStyles count="0" defaultTableStyle="TableStyleMedium2" defaultPivotStyle="PivotStyleLight16"/>
  <colors>
    <mruColors>
      <color rgb="FF008080"/>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customXml" Target="../ink/ink2.xml"/><Relationship Id="rId7" Type="http://schemas.openxmlformats.org/officeDocument/2006/relationships/image" Target="../media/image2.png"/><Relationship Id="rId2" Type="http://schemas.openxmlformats.org/officeDocument/2006/relationships/image" Target="../media/image1.png"/><Relationship Id="rId1" Type="http://schemas.openxmlformats.org/officeDocument/2006/relationships/customXml" Target="../ink/ink1.xml"/><Relationship Id="rId6" Type="http://schemas.openxmlformats.org/officeDocument/2006/relationships/hyperlink" Target="#'Amortization Schedule'!E18"/><Relationship Id="rId5" Type="http://schemas.openxmlformats.org/officeDocument/2006/relationships/customXml" Target="../ink/ink4.xml"/><Relationship Id="rId4" Type="http://schemas.openxmlformats.org/officeDocument/2006/relationships/customXml" Target="../ink/ink3.xml"/></Relationships>
</file>

<file path=xl/drawings/_rels/drawing2.xml.rels><?xml version="1.0" encoding="UTF-8" standalone="yes"?>
<Relationships xmlns="http://schemas.openxmlformats.org/package/2006/relationships"><Relationship Id="rId8" Type="http://schemas.openxmlformats.org/officeDocument/2006/relationships/hyperlink" Target="#'Input Sheet'!A1"/><Relationship Id="rId3" Type="http://schemas.openxmlformats.org/officeDocument/2006/relationships/customXml" Target="../ink/ink5.xml"/><Relationship Id="rId7" Type="http://schemas.openxmlformats.org/officeDocument/2006/relationships/hyperlink" Target="#KFS!A1"/><Relationship Id="rId2" Type="http://schemas.openxmlformats.org/officeDocument/2006/relationships/image" Target="../media/image4.svg"/><Relationship Id="rId1" Type="http://schemas.openxmlformats.org/officeDocument/2006/relationships/image" Target="../media/image3.png"/><Relationship Id="rId6" Type="http://schemas.openxmlformats.org/officeDocument/2006/relationships/image" Target="../media/image1.png"/><Relationship Id="rId5" Type="http://schemas.openxmlformats.org/officeDocument/2006/relationships/customXml" Target="../ink/ink6.xml"/><Relationship Id="rId4" Type="http://schemas.openxmlformats.org/officeDocument/2006/relationships/image" Target="../media/image4.png"/><Relationship Id="rId9" Type="http://schemas.openxmlformats.org/officeDocument/2006/relationships/image" Target="../media/image2.png"/></Relationships>
</file>

<file path=xl/drawings/_rels/drawing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customXml" Target="../ink/ink7.xml"/></Relationships>
</file>

<file path=xl/drawings/drawing1.xml><?xml version="1.0" encoding="utf-8"?>
<xdr:wsDr xmlns:xdr="http://schemas.openxmlformats.org/drawingml/2006/spreadsheetDrawing" xmlns:a="http://schemas.openxmlformats.org/drawingml/2006/main">
  <xdr:twoCellAnchor editAs="oneCell">
    <xdr:from>
      <xdr:col>5</xdr:col>
      <xdr:colOff>733170</xdr:colOff>
      <xdr:row>14</xdr:row>
      <xdr:rowOff>28455</xdr:rowOff>
    </xdr:from>
    <xdr:to>
      <xdr:col>5</xdr:col>
      <xdr:colOff>733530</xdr:colOff>
      <xdr:row>14</xdr:row>
      <xdr:rowOff>28815</xdr:rowOff>
    </xdr:to>
    <mc:AlternateContent xmlns:mc="http://schemas.openxmlformats.org/markup-compatibility/2006" xmlns:xdr14="http://schemas.microsoft.com/office/excel/2010/spreadsheetDrawing">
      <mc:Choice Requires="xdr14">
        <xdr:contentPart xmlns:r="http://schemas.openxmlformats.org/officeDocument/2006/relationships" r:id="rId1">
          <xdr14:nvContentPartPr>
            <xdr14:cNvPr id="2" name="Ink 1">
              <a:extLst>
                <a:ext uri="{FF2B5EF4-FFF2-40B4-BE49-F238E27FC236}">
                  <a16:creationId xmlns:a16="http://schemas.microsoft.com/office/drawing/2014/main" id="{7E1DFB77-4BAF-4934-92C2-7B5EC965B27C}"/>
                </a:ext>
              </a:extLst>
            </xdr14:cNvPr>
            <xdr14:cNvContentPartPr/>
          </xdr14:nvContentPartPr>
          <xdr14:nvPr macro=""/>
          <xdr14:xfrm>
            <a:off x="3838320" y="3143130"/>
            <a:ext cx="360" cy="360"/>
          </xdr14:xfrm>
        </xdr:contentPart>
      </mc:Choice>
      <mc:Fallback xmlns="">
        <xdr:pic>
          <xdr:nvPicPr>
            <xdr:cNvPr id="2" name="Ink 1">
              <a:extLst>
                <a:ext uri="{FF2B5EF4-FFF2-40B4-BE49-F238E27FC236}">
                  <a16:creationId xmlns:a16="http://schemas.microsoft.com/office/drawing/2014/main" id="{7E1DFB77-4BAF-4934-92C2-7B5EC965B27C}"/>
                </a:ext>
              </a:extLst>
            </xdr:cNvPr>
            <xdr:cNvPicPr/>
          </xdr:nvPicPr>
          <xdr:blipFill>
            <a:blip xmlns:r="http://schemas.openxmlformats.org/officeDocument/2006/relationships" r:embed="rId2"/>
            <a:stretch>
              <a:fillRect/>
            </a:stretch>
          </xdr:blipFill>
          <xdr:spPr>
            <a:xfrm>
              <a:off x="3829680" y="3134130"/>
              <a:ext cx="18000" cy="18000"/>
            </a:xfrm>
            <a:prstGeom prst="rect">
              <a:avLst/>
            </a:prstGeom>
          </xdr:spPr>
        </xdr:pic>
      </mc:Fallback>
    </mc:AlternateContent>
    <xdr:clientData/>
  </xdr:twoCellAnchor>
  <xdr:twoCellAnchor editAs="oneCell">
    <xdr:from>
      <xdr:col>6</xdr:col>
      <xdr:colOff>76095</xdr:colOff>
      <xdr:row>14</xdr:row>
      <xdr:rowOff>114135</xdr:rowOff>
    </xdr:from>
    <xdr:to>
      <xdr:col>6</xdr:col>
      <xdr:colOff>76455</xdr:colOff>
      <xdr:row>14</xdr:row>
      <xdr:rowOff>114495</xdr:rowOff>
    </xdr:to>
    <mc:AlternateContent xmlns:mc="http://schemas.openxmlformats.org/markup-compatibility/2006" xmlns:xdr14="http://schemas.microsoft.com/office/excel/2010/spreadsheetDrawing">
      <mc:Choice Requires="xdr14">
        <xdr:contentPart xmlns:r="http://schemas.openxmlformats.org/officeDocument/2006/relationships" r:id="rId3">
          <xdr14:nvContentPartPr>
            <xdr14:cNvPr id="3" name="Ink 2">
              <a:extLst>
                <a:ext uri="{FF2B5EF4-FFF2-40B4-BE49-F238E27FC236}">
                  <a16:creationId xmlns:a16="http://schemas.microsoft.com/office/drawing/2014/main" id="{A794EB0D-42FD-48D5-82E4-A8F7826119B9}"/>
                </a:ext>
              </a:extLst>
            </xdr14:cNvPr>
            <xdr14:cNvContentPartPr/>
          </xdr14:nvContentPartPr>
          <xdr14:nvPr macro=""/>
          <xdr14:xfrm>
            <a:off x="5305320" y="3228810"/>
            <a:ext cx="360" cy="360"/>
          </xdr14:xfrm>
        </xdr:contentPart>
      </mc:Choice>
      <mc:Fallback xmlns="">
        <xdr:pic>
          <xdr:nvPicPr>
            <xdr:cNvPr id="3" name="Ink 2">
              <a:extLst>
                <a:ext uri="{FF2B5EF4-FFF2-40B4-BE49-F238E27FC236}">
                  <a16:creationId xmlns:a16="http://schemas.microsoft.com/office/drawing/2014/main" id="{A794EB0D-42FD-48D5-82E4-A8F7826119B9}"/>
                </a:ext>
              </a:extLst>
            </xdr:cNvPr>
            <xdr:cNvPicPr/>
          </xdr:nvPicPr>
          <xdr:blipFill>
            <a:blip xmlns:r="http://schemas.openxmlformats.org/officeDocument/2006/relationships" r:embed="rId2"/>
            <a:stretch>
              <a:fillRect/>
            </a:stretch>
          </xdr:blipFill>
          <xdr:spPr>
            <a:xfrm>
              <a:off x="5296680" y="3219810"/>
              <a:ext cx="18000" cy="18000"/>
            </a:xfrm>
            <a:prstGeom prst="rect">
              <a:avLst/>
            </a:prstGeom>
          </xdr:spPr>
        </xdr:pic>
      </mc:Fallback>
    </mc:AlternateContent>
    <xdr:clientData/>
  </xdr:twoCellAnchor>
  <xdr:twoCellAnchor editAs="oneCell">
    <xdr:from>
      <xdr:col>9</xdr:col>
      <xdr:colOff>285420</xdr:colOff>
      <xdr:row>14</xdr:row>
      <xdr:rowOff>133215</xdr:rowOff>
    </xdr:from>
    <xdr:to>
      <xdr:col>9</xdr:col>
      <xdr:colOff>285780</xdr:colOff>
      <xdr:row>14</xdr:row>
      <xdr:rowOff>133575</xdr:rowOff>
    </xdr:to>
    <mc:AlternateContent xmlns:mc="http://schemas.openxmlformats.org/markup-compatibility/2006" xmlns:xdr14="http://schemas.microsoft.com/office/excel/2010/spreadsheetDrawing">
      <mc:Choice Requires="xdr14">
        <xdr:contentPart xmlns:r="http://schemas.openxmlformats.org/officeDocument/2006/relationships" r:id="rId4">
          <xdr14:nvContentPartPr>
            <xdr14:cNvPr id="4" name="Ink 3">
              <a:extLst>
                <a:ext uri="{FF2B5EF4-FFF2-40B4-BE49-F238E27FC236}">
                  <a16:creationId xmlns:a16="http://schemas.microsoft.com/office/drawing/2014/main" id="{564BA958-F4D1-4F91-8D3B-27D63CF8C942}"/>
                </a:ext>
              </a:extLst>
            </xdr14:cNvPr>
            <xdr14:cNvContentPartPr/>
          </xdr14:nvContentPartPr>
          <xdr14:nvPr macro=""/>
          <xdr14:xfrm>
            <a:off x="7333920" y="3247890"/>
            <a:ext cx="360" cy="360"/>
          </xdr14:xfrm>
        </xdr:contentPart>
      </mc:Choice>
      <mc:Fallback xmlns="">
        <xdr:pic>
          <xdr:nvPicPr>
            <xdr:cNvPr id="4" name="Ink 3">
              <a:extLst>
                <a:ext uri="{FF2B5EF4-FFF2-40B4-BE49-F238E27FC236}">
                  <a16:creationId xmlns:a16="http://schemas.microsoft.com/office/drawing/2014/main" id="{564BA958-F4D1-4F91-8D3B-27D63CF8C942}"/>
                </a:ext>
              </a:extLst>
            </xdr:cNvPr>
            <xdr:cNvPicPr/>
          </xdr:nvPicPr>
          <xdr:blipFill>
            <a:blip xmlns:r="http://schemas.openxmlformats.org/officeDocument/2006/relationships" r:embed="rId2"/>
            <a:stretch>
              <a:fillRect/>
            </a:stretch>
          </xdr:blipFill>
          <xdr:spPr>
            <a:xfrm>
              <a:off x="7325280" y="3238890"/>
              <a:ext cx="18000" cy="18000"/>
            </a:xfrm>
            <a:prstGeom prst="rect">
              <a:avLst/>
            </a:prstGeom>
          </xdr:spPr>
        </xdr:pic>
      </mc:Fallback>
    </mc:AlternateContent>
    <xdr:clientData/>
  </xdr:twoCellAnchor>
  <xdr:twoCellAnchor editAs="oneCell">
    <xdr:from>
      <xdr:col>9</xdr:col>
      <xdr:colOff>94980</xdr:colOff>
      <xdr:row>12</xdr:row>
      <xdr:rowOff>95295</xdr:rowOff>
    </xdr:from>
    <xdr:to>
      <xdr:col>9</xdr:col>
      <xdr:colOff>95340</xdr:colOff>
      <xdr:row>12</xdr:row>
      <xdr:rowOff>95655</xdr:rowOff>
    </xdr:to>
    <mc:AlternateContent xmlns:mc="http://schemas.openxmlformats.org/markup-compatibility/2006" xmlns:xdr14="http://schemas.microsoft.com/office/excel/2010/spreadsheetDrawing">
      <mc:Choice Requires="xdr14">
        <xdr:contentPart xmlns:r="http://schemas.openxmlformats.org/officeDocument/2006/relationships" r:id="rId5">
          <xdr14:nvContentPartPr>
            <xdr14:cNvPr id="5" name="Ink 4">
              <a:extLst>
                <a:ext uri="{FF2B5EF4-FFF2-40B4-BE49-F238E27FC236}">
                  <a16:creationId xmlns:a16="http://schemas.microsoft.com/office/drawing/2014/main" id="{943A2DFD-B4F5-4C82-9D51-637BFCE0C5D6}"/>
                </a:ext>
              </a:extLst>
            </xdr14:cNvPr>
            <xdr14:cNvContentPartPr/>
          </xdr14:nvContentPartPr>
          <xdr14:nvPr macro=""/>
          <xdr14:xfrm>
            <a:off x="7143480" y="2447970"/>
            <a:ext cx="360" cy="360"/>
          </xdr14:xfrm>
        </xdr:contentPart>
      </mc:Choice>
      <mc:Fallback xmlns="">
        <xdr:pic>
          <xdr:nvPicPr>
            <xdr:cNvPr id="5" name="Ink 4">
              <a:extLst>
                <a:ext uri="{FF2B5EF4-FFF2-40B4-BE49-F238E27FC236}">
                  <a16:creationId xmlns:a16="http://schemas.microsoft.com/office/drawing/2014/main" id="{943A2DFD-B4F5-4C82-9D51-637BFCE0C5D6}"/>
                </a:ext>
              </a:extLst>
            </xdr:cNvPr>
            <xdr:cNvPicPr/>
          </xdr:nvPicPr>
          <xdr:blipFill>
            <a:blip xmlns:r="http://schemas.openxmlformats.org/officeDocument/2006/relationships" r:embed="rId2"/>
            <a:stretch>
              <a:fillRect/>
            </a:stretch>
          </xdr:blipFill>
          <xdr:spPr>
            <a:xfrm>
              <a:off x="7134840" y="2438970"/>
              <a:ext cx="18000" cy="18000"/>
            </a:xfrm>
            <a:prstGeom prst="rect">
              <a:avLst/>
            </a:prstGeom>
          </xdr:spPr>
        </xdr:pic>
      </mc:Fallback>
    </mc:AlternateContent>
    <xdr:clientData/>
  </xdr:twoCellAnchor>
  <xdr:twoCellAnchor>
    <xdr:from>
      <xdr:col>7</xdr:col>
      <xdr:colOff>476251</xdr:colOff>
      <xdr:row>3</xdr:row>
      <xdr:rowOff>0</xdr:rowOff>
    </xdr:from>
    <xdr:to>
      <xdr:col>8</xdr:col>
      <xdr:colOff>587376</xdr:colOff>
      <xdr:row>5</xdr:row>
      <xdr:rowOff>190500</xdr:rowOff>
    </xdr:to>
    <xdr:sp macro="" textlink="">
      <xdr:nvSpPr>
        <xdr:cNvPr id="6" name="Arrow: Right 5">
          <a:hlinkClick xmlns:r="http://schemas.openxmlformats.org/officeDocument/2006/relationships" r:id="rId6"/>
          <a:extLst>
            <a:ext uri="{FF2B5EF4-FFF2-40B4-BE49-F238E27FC236}">
              <a16:creationId xmlns:a16="http://schemas.microsoft.com/office/drawing/2014/main" id="{AF1CF667-114E-43DD-9AD4-D7A9710713B6}"/>
            </a:ext>
          </a:extLst>
        </xdr:cNvPr>
        <xdr:cNvSpPr/>
      </xdr:nvSpPr>
      <xdr:spPr>
        <a:xfrm>
          <a:off x="6310314" y="579438"/>
          <a:ext cx="722312" cy="571500"/>
        </a:xfrm>
        <a:prstGeom prst="rightArrow">
          <a:avLst/>
        </a:prstGeom>
        <a:solidFill>
          <a:schemeClr val="bg1">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100"/>
            <a:t>  </a:t>
          </a:r>
          <a:r>
            <a:rPr lang="en-US" sz="1100" b="1"/>
            <a:t>Next</a:t>
          </a:r>
        </a:p>
      </xdr:txBody>
    </xdr:sp>
    <xdr:clientData/>
  </xdr:twoCellAnchor>
  <xdr:twoCellAnchor editAs="oneCell">
    <xdr:from>
      <xdr:col>5</xdr:col>
      <xdr:colOff>1000124</xdr:colOff>
      <xdr:row>1</xdr:row>
      <xdr:rowOff>134938</xdr:rowOff>
    </xdr:from>
    <xdr:to>
      <xdr:col>6</xdr:col>
      <xdr:colOff>476249</xdr:colOff>
      <xdr:row>4</xdr:row>
      <xdr:rowOff>29104</xdr:rowOff>
    </xdr:to>
    <xdr:pic>
      <xdr:nvPicPr>
        <xdr:cNvPr id="9" name="Picture 8">
          <a:extLst>
            <a:ext uri="{FF2B5EF4-FFF2-40B4-BE49-F238E27FC236}">
              <a16:creationId xmlns:a16="http://schemas.microsoft.com/office/drawing/2014/main" id="{E002937C-CE01-44D4-964F-6E15DD64DF0D}"/>
            </a:ext>
          </a:extLst>
        </xdr:cNvPr>
        <xdr:cNvPicPr>
          <a:picLocks noChangeAspect="1"/>
        </xdr:cNvPicPr>
      </xdr:nvPicPr>
      <xdr:blipFill>
        <a:blip xmlns:r="http://schemas.openxmlformats.org/officeDocument/2006/relationships" r:embed="rId7">
          <a:extLst>
            <a:ext uri="{28A0092B-C50C-407E-A947-70E740481C1C}">
              <a14:useLocalDpi xmlns:a14="http://schemas.microsoft.com/office/drawing/2010/main" val="0"/>
            </a:ext>
          </a:extLst>
        </a:blip>
        <a:stretch>
          <a:fillRect/>
        </a:stretch>
      </xdr:blipFill>
      <xdr:spPr>
        <a:xfrm>
          <a:off x="4103687" y="333376"/>
          <a:ext cx="1603375" cy="46566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578016</xdr:colOff>
      <xdr:row>0</xdr:row>
      <xdr:rowOff>0</xdr:rowOff>
    </xdr:from>
    <xdr:to>
      <xdr:col>2</xdr:col>
      <xdr:colOff>956136</xdr:colOff>
      <xdr:row>1</xdr:row>
      <xdr:rowOff>470608</xdr:rowOff>
    </xdr:to>
    <xdr:pic>
      <xdr:nvPicPr>
        <xdr:cNvPr id="3" name="Graphic 2" descr="Bank with solid fill">
          <a:extLst>
            <a:ext uri="{FF2B5EF4-FFF2-40B4-BE49-F238E27FC236}">
              <a16:creationId xmlns:a16="http://schemas.microsoft.com/office/drawing/2014/main" id="{1BB156DD-B979-43FD-9044-F8ACF43CE0D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1367695" y="0"/>
          <a:ext cx="1167800" cy="1178877"/>
        </a:xfrm>
        <a:prstGeom prst="rect">
          <a:avLst/>
        </a:prstGeom>
      </xdr:spPr>
    </xdr:pic>
    <xdr:clientData/>
  </xdr:twoCellAnchor>
  <xdr:twoCellAnchor editAs="oneCell">
    <xdr:from>
      <xdr:col>8</xdr:col>
      <xdr:colOff>209175</xdr:colOff>
      <xdr:row>62</xdr:row>
      <xdr:rowOff>152520</xdr:rowOff>
    </xdr:from>
    <xdr:to>
      <xdr:col>8</xdr:col>
      <xdr:colOff>213495</xdr:colOff>
      <xdr:row>62</xdr:row>
      <xdr:rowOff>156480</xdr:rowOff>
    </xdr:to>
    <mc:AlternateContent xmlns:mc="http://schemas.openxmlformats.org/markup-compatibility/2006" xmlns:xdr14="http://schemas.microsoft.com/office/excel/2010/spreadsheetDrawing">
      <mc:Choice Requires="xdr14">
        <xdr:contentPart xmlns:r="http://schemas.openxmlformats.org/officeDocument/2006/relationships" r:id="rId3">
          <xdr14:nvContentPartPr>
            <xdr14:cNvPr id="2" name="Ink 1">
              <a:extLst>
                <a:ext uri="{FF2B5EF4-FFF2-40B4-BE49-F238E27FC236}">
                  <a16:creationId xmlns:a16="http://schemas.microsoft.com/office/drawing/2014/main" id="{EA655C08-270A-4EE0-B061-203EA684D200}"/>
                </a:ext>
              </a:extLst>
            </xdr14:cNvPr>
            <xdr14:cNvContentPartPr/>
          </xdr14:nvContentPartPr>
          <xdr14:nvPr macro=""/>
          <xdr14:xfrm>
            <a:off x="10162800" y="12858870"/>
            <a:ext cx="4320" cy="3960"/>
          </xdr14:xfrm>
        </xdr:contentPart>
      </mc:Choice>
      <mc:Fallback xmlns="">
        <xdr:pic>
          <xdr:nvPicPr>
            <xdr:cNvPr id="2" name="Ink 1">
              <a:extLst>
                <a:ext uri="{FF2B5EF4-FFF2-40B4-BE49-F238E27FC236}">
                  <a16:creationId xmlns:a16="http://schemas.microsoft.com/office/drawing/2014/main" id="{EA655C08-270A-4EE0-B061-203EA684D200}"/>
                </a:ext>
              </a:extLst>
            </xdr:cNvPr>
            <xdr:cNvPicPr/>
          </xdr:nvPicPr>
          <xdr:blipFill>
            <a:blip xmlns:r="http://schemas.openxmlformats.org/officeDocument/2006/relationships" r:embed="rId4"/>
            <a:stretch>
              <a:fillRect/>
            </a:stretch>
          </xdr:blipFill>
          <xdr:spPr>
            <a:xfrm>
              <a:off x="10154160" y="12849870"/>
              <a:ext cx="21960" cy="21600"/>
            </a:xfrm>
            <a:prstGeom prst="rect">
              <a:avLst/>
            </a:prstGeom>
          </xdr:spPr>
        </xdr:pic>
      </mc:Fallback>
    </mc:AlternateContent>
    <xdr:clientData/>
  </xdr:twoCellAnchor>
  <xdr:twoCellAnchor editAs="oneCell">
    <xdr:from>
      <xdr:col>8</xdr:col>
      <xdr:colOff>313935</xdr:colOff>
      <xdr:row>63</xdr:row>
      <xdr:rowOff>9540</xdr:rowOff>
    </xdr:from>
    <xdr:to>
      <xdr:col>8</xdr:col>
      <xdr:colOff>314295</xdr:colOff>
      <xdr:row>63</xdr:row>
      <xdr:rowOff>9900</xdr:rowOff>
    </xdr:to>
    <mc:AlternateContent xmlns:mc="http://schemas.openxmlformats.org/markup-compatibility/2006" xmlns:xdr14="http://schemas.microsoft.com/office/excel/2010/spreadsheetDrawing">
      <mc:Choice Requires="xdr14">
        <xdr:contentPart xmlns:r="http://schemas.openxmlformats.org/officeDocument/2006/relationships" r:id="rId5">
          <xdr14:nvContentPartPr>
            <xdr14:cNvPr id="4" name="Ink 3">
              <a:extLst>
                <a:ext uri="{FF2B5EF4-FFF2-40B4-BE49-F238E27FC236}">
                  <a16:creationId xmlns:a16="http://schemas.microsoft.com/office/drawing/2014/main" id="{CC51021E-F191-4DDE-B1B2-EFE1C4AEC433}"/>
                </a:ext>
              </a:extLst>
            </xdr14:cNvPr>
            <xdr14:cNvContentPartPr/>
          </xdr14:nvContentPartPr>
          <xdr14:nvPr macro=""/>
          <xdr14:xfrm>
            <a:off x="10267560" y="12906390"/>
            <a:ext cx="360" cy="360"/>
          </xdr14:xfrm>
        </xdr:contentPart>
      </mc:Choice>
      <mc:Fallback xmlns="">
        <xdr:pic>
          <xdr:nvPicPr>
            <xdr:cNvPr id="4" name="Ink 3">
              <a:extLst>
                <a:ext uri="{FF2B5EF4-FFF2-40B4-BE49-F238E27FC236}">
                  <a16:creationId xmlns:a16="http://schemas.microsoft.com/office/drawing/2014/main" id="{CC51021E-F191-4DDE-B1B2-EFE1C4AEC433}"/>
                </a:ext>
              </a:extLst>
            </xdr:cNvPr>
            <xdr:cNvPicPr/>
          </xdr:nvPicPr>
          <xdr:blipFill>
            <a:blip xmlns:r="http://schemas.openxmlformats.org/officeDocument/2006/relationships" r:embed="rId6"/>
            <a:stretch>
              <a:fillRect/>
            </a:stretch>
          </xdr:blipFill>
          <xdr:spPr>
            <a:xfrm>
              <a:off x="10258920" y="12897390"/>
              <a:ext cx="18000" cy="18000"/>
            </a:xfrm>
            <a:prstGeom prst="rect">
              <a:avLst/>
            </a:prstGeom>
          </xdr:spPr>
        </xdr:pic>
      </mc:Fallback>
    </mc:AlternateContent>
    <xdr:clientData/>
  </xdr:twoCellAnchor>
  <xdr:oneCellAnchor>
    <xdr:from>
      <xdr:col>8</xdr:col>
      <xdr:colOff>552931</xdr:colOff>
      <xdr:row>11</xdr:row>
      <xdr:rowOff>134351</xdr:rowOff>
    </xdr:from>
    <xdr:ext cx="1018287" cy="248278"/>
    <xdr:sp macro="" textlink="">
      <xdr:nvSpPr>
        <xdr:cNvPr id="8" name="TextBox 7">
          <a:extLst>
            <a:ext uri="{FF2B5EF4-FFF2-40B4-BE49-F238E27FC236}">
              <a16:creationId xmlns:a16="http://schemas.microsoft.com/office/drawing/2014/main" id="{29678E68-D04F-4EE4-BDD2-20FFED9B7F48}"/>
            </a:ext>
          </a:extLst>
        </xdr:cNvPr>
        <xdr:cNvSpPr txBox="1"/>
      </xdr:nvSpPr>
      <xdr:spPr>
        <a:xfrm>
          <a:off x="9866264" y="3097684"/>
          <a:ext cx="1018287" cy="24827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endParaRPr lang="en-US" sz="1200">
            <a:solidFill>
              <a:schemeClr val="bg1"/>
            </a:solidFill>
          </a:endParaRPr>
        </a:p>
      </xdr:txBody>
    </xdr:sp>
    <xdr:clientData/>
  </xdr:oneCellAnchor>
  <xdr:twoCellAnchor>
    <xdr:from>
      <xdr:col>7</xdr:col>
      <xdr:colOff>302577</xdr:colOff>
      <xdr:row>10</xdr:row>
      <xdr:rowOff>121970</xdr:rowOff>
    </xdr:from>
    <xdr:to>
      <xdr:col>7</xdr:col>
      <xdr:colOff>1071782</xdr:colOff>
      <xdr:row>13</xdr:row>
      <xdr:rowOff>48987</xdr:rowOff>
    </xdr:to>
    <xdr:sp macro="" textlink="">
      <xdr:nvSpPr>
        <xdr:cNvPr id="5" name="Arrow: Right 4">
          <a:hlinkClick xmlns:r="http://schemas.openxmlformats.org/officeDocument/2006/relationships" r:id="rId7"/>
          <a:extLst>
            <a:ext uri="{FF2B5EF4-FFF2-40B4-BE49-F238E27FC236}">
              <a16:creationId xmlns:a16="http://schemas.microsoft.com/office/drawing/2014/main" id="{8A0C03C5-2E43-4E09-B88D-4D3E7F8FCAF7}"/>
            </a:ext>
          </a:extLst>
        </xdr:cNvPr>
        <xdr:cNvSpPr/>
      </xdr:nvSpPr>
      <xdr:spPr>
        <a:xfrm>
          <a:off x="8534898" y="2894425"/>
          <a:ext cx="769205" cy="488312"/>
        </a:xfrm>
        <a:prstGeom prst="rightArrow">
          <a:avLst/>
        </a:prstGeom>
        <a:solidFill>
          <a:schemeClr val="bg1">
            <a:lumMod val="6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100"/>
            <a:t> </a:t>
          </a:r>
          <a:r>
            <a:rPr lang="en-US" sz="1100" baseline="0"/>
            <a:t> </a:t>
          </a:r>
          <a:r>
            <a:rPr lang="en-US" sz="1100" b="1"/>
            <a:t>Next</a:t>
          </a:r>
        </a:p>
        <a:p>
          <a:pPr algn="l"/>
          <a:endParaRPr lang="en-US" sz="1100"/>
        </a:p>
      </xdr:txBody>
    </xdr:sp>
    <xdr:clientData/>
  </xdr:twoCellAnchor>
  <xdr:twoCellAnchor>
    <xdr:from>
      <xdr:col>6</xdr:col>
      <xdr:colOff>1472711</xdr:colOff>
      <xdr:row>10</xdr:row>
      <xdr:rowOff>118460</xdr:rowOff>
    </xdr:from>
    <xdr:to>
      <xdr:col>7</xdr:col>
      <xdr:colOff>272517</xdr:colOff>
      <xdr:row>13</xdr:row>
      <xdr:rowOff>48986</xdr:rowOff>
    </xdr:to>
    <xdr:sp macro="" textlink="">
      <xdr:nvSpPr>
        <xdr:cNvPr id="9" name="Arrow: Left 8">
          <a:hlinkClick xmlns:r="http://schemas.openxmlformats.org/officeDocument/2006/relationships" r:id="rId8"/>
          <a:extLst>
            <a:ext uri="{FF2B5EF4-FFF2-40B4-BE49-F238E27FC236}">
              <a16:creationId xmlns:a16="http://schemas.microsoft.com/office/drawing/2014/main" id="{AB5AEB52-894A-4A07-B17F-8FE1FA5D8A9F}"/>
            </a:ext>
          </a:extLst>
        </xdr:cNvPr>
        <xdr:cNvSpPr/>
      </xdr:nvSpPr>
      <xdr:spPr>
        <a:xfrm>
          <a:off x="8352692" y="2917345"/>
          <a:ext cx="778075" cy="502026"/>
        </a:xfrm>
        <a:prstGeom prst="leftArrow">
          <a:avLst/>
        </a:prstGeom>
        <a:solidFill>
          <a:schemeClr val="bg1">
            <a:lumMod val="6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en-US" sz="1100" baseline="0"/>
            <a:t> </a:t>
          </a:r>
          <a:r>
            <a:rPr lang="en-US" sz="1100"/>
            <a:t> </a:t>
          </a:r>
          <a:r>
            <a:rPr lang="en-US" sz="1100" b="1"/>
            <a:t>Home</a:t>
          </a:r>
        </a:p>
      </xdr:txBody>
    </xdr:sp>
    <xdr:clientData/>
  </xdr:twoCellAnchor>
  <xdr:twoCellAnchor editAs="oneCell">
    <xdr:from>
      <xdr:col>6</xdr:col>
      <xdr:colOff>473004</xdr:colOff>
      <xdr:row>0</xdr:row>
      <xdr:rowOff>225538</xdr:rowOff>
    </xdr:from>
    <xdr:to>
      <xdr:col>7</xdr:col>
      <xdr:colOff>893343</xdr:colOff>
      <xdr:row>1</xdr:row>
      <xdr:rowOff>216013</xdr:rowOff>
    </xdr:to>
    <xdr:pic>
      <xdr:nvPicPr>
        <xdr:cNvPr id="10" name="Picture 9">
          <a:extLst>
            <a:ext uri="{FF2B5EF4-FFF2-40B4-BE49-F238E27FC236}">
              <a16:creationId xmlns:a16="http://schemas.microsoft.com/office/drawing/2014/main" id="{5F84F45D-5BC2-48CE-95D6-2EA8F73F812A}"/>
            </a:ext>
          </a:extLst>
        </xdr:cNvPr>
        <xdr:cNvPicPr>
          <a:picLocks noChangeAspect="1"/>
        </xdr:cNvPicPr>
      </xdr:nvPicPr>
      <xdr:blipFill>
        <a:blip xmlns:r="http://schemas.openxmlformats.org/officeDocument/2006/relationships" r:embed="rId9">
          <a:extLst>
            <a:ext uri="{28A0092B-C50C-407E-A947-70E740481C1C}">
              <a14:useLocalDpi xmlns:a14="http://schemas.microsoft.com/office/drawing/2010/main" val="0"/>
            </a:ext>
          </a:extLst>
        </a:blip>
        <a:stretch>
          <a:fillRect/>
        </a:stretch>
      </xdr:blipFill>
      <xdr:spPr>
        <a:xfrm>
          <a:off x="6672758" y="225538"/>
          <a:ext cx="2401617" cy="696346"/>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2</xdr:col>
      <xdr:colOff>456960</xdr:colOff>
      <xdr:row>26</xdr:row>
      <xdr:rowOff>104700</xdr:rowOff>
    </xdr:from>
    <xdr:to>
      <xdr:col>2</xdr:col>
      <xdr:colOff>457320</xdr:colOff>
      <xdr:row>26</xdr:row>
      <xdr:rowOff>105060</xdr:rowOff>
    </xdr:to>
    <mc:AlternateContent xmlns:mc="http://schemas.openxmlformats.org/markup-compatibility/2006" xmlns:xdr14="http://schemas.microsoft.com/office/excel/2010/spreadsheetDrawing">
      <mc:Choice Requires="xdr14">
        <xdr:contentPart xmlns:r="http://schemas.openxmlformats.org/officeDocument/2006/relationships" r:id="rId1">
          <xdr14:nvContentPartPr>
            <xdr14:cNvPr id="6" name="Ink 5">
              <a:extLst>
                <a:ext uri="{FF2B5EF4-FFF2-40B4-BE49-F238E27FC236}">
                  <a16:creationId xmlns:a16="http://schemas.microsoft.com/office/drawing/2014/main" id="{AF698110-3D2F-40D9-A560-F5EFC43A3593}"/>
                </a:ext>
              </a:extLst>
            </xdr14:cNvPr>
            <xdr14:cNvContentPartPr/>
          </xdr14:nvContentPartPr>
          <xdr14:nvPr macro=""/>
          <xdr14:xfrm>
            <a:off x="1676160" y="2581200"/>
            <a:ext cx="360" cy="360"/>
          </xdr14:xfrm>
        </xdr:contentPart>
      </mc:Choice>
      <mc:Fallback xmlns="">
        <xdr:pic>
          <xdr:nvPicPr>
            <xdr:cNvPr id="6" name="Ink 5">
              <a:extLst>
                <a:ext uri="{FF2B5EF4-FFF2-40B4-BE49-F238E27FC236}">
                  <a16:creationId xmlns:a16="http://schemas.microsoft.com/office/drawing/2014/main" id="{AF698110-3D2F-40D9-A560-F5EFC43A3593}"/>
                </a:ext>
              </a:extLst>
            </xdr:cNvPr>
            <xdr:cNvPicPr/>
          </xdr:nvPicPr>
          <xdr:blipFill>
            <a:blip xmlns:r="http://schemas.openxmlformats.org/officeDocument/2006/relationships" r:embed="rId2"/>
            <a:stretch>
              <a:fillRect/>
            </a:stretch>
          </xdr:blipFill>
          <xdr:spPr>
            <a:xfrm>
              <a:off x="1667520" y="2572200"/>
              <a:ext cx="18000" cy="18000"/>
            </a:xfrm>
            <a:prstGeom prst="rect">
              <a:avLst/>
            </a:prstGeom>
          </xdr:spPr>
        </xdr:pic>
      </mc:Fallback>
    </mc:AlternateContent>
    <xdr:clientData/>
  </xdr:twoCellAnchor>
  <xdr:twoCellAnchor>
    <xdr:from>
      <xdr:col>0</xdr:col>
      <xdr:colOff>304800</xdr:colOff>
      <xdr:row>17</xdr:row>
      <xdr:rowOff>180975</xdr:rowOff>
    </xdr:from>
    <xdr:to>
      <xdr:col>5</xdr:col>
      <xdr:colOff>304800</xdr:colOff>
      <xdr:row>17</xdr:row>
      <xdr:rowOff>180975</xdr:rowOff>
    </xdr:to>
    <xdr:cxnSp macro="">
      <xdr:nvCxnSpPr>
        <xdr:cNvPr id="17" name="Straight Connector 16">
          <a:extLst>
            <a:ext uri="{FF2B5EF4-FFF2-40B4-BE49-F238E27FC236}">
              <a16:creationId xmlns:a16="http://schemas.microsoft.com/office/drawing/2014/main" id="{FED27D31-29AA-444B-A034-94850874E888}"/>
            </a:ext>
          </a:extLst>
        </xdr:cNvPr>
        <xdr:cNvCxnSpPr/>
      </xdr:nvCxnSpPr>
      <xdr:spPr>
        <a:xfrm>
          <a:off x="304800" y="1323975"/>
          <a:ext cx="304800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295275</xdr:colOff>
      <xdr:row>17</xdr:row>
      <xdr:rowOff>142875</xdr:rowOff>
    </xdr:from>
    <xdr:to>
      <xdr:col>12</xdr:col>
      <xdr:colOff>295275</xdr:colOff>
      <xdr:row>17</xdr:row>
      <xdr:rowOff>142875</xdr:rowOff>
    </xdr:to>
    <xdr:cxnSp macro="">
      <xdr:nvCxnSpPr>
        <xdr:cNvPr id="23" name="Straight Connector 22">
          <a:extLst>
            <a:ext uri="{FF2B5EF4-FFF2-40B4-BE49-F238E27FC236}">
              <a16:creationId xmlns:a16="http://schemas.microsoft.com/office/drawing/2014/main" id="{38D05E33-3BF7-41C3-B79D-BD5EA10D1148}"/>
            </a:ext>
          </a:extLst>
        </xdr:cNvPr>
        <xdr:cNvCxnSpPr/>
      </xdr:nvCxnSpPr>
      <xdr:spPr>
        <a:xfrm>
          <a:off x="4562475" y="1285875"/>
          <a:ext cx="304800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ink/ink1.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4-10-12T09:12:30.017"/>
    </inkml:context>
    <inkml:brush xml:id="br0">
      <inkml:brushProperty name="width" value="0.05" units="cm"/>
      <inkml:brushProperty name="height" value="0.05" units="cm"/>
      <inkml:brushProperty name="ignorePressure" value="1"/>
    </inkml:brush>
  </inkml:definitions>
  <inkml:trace contextRef="#ctx0" brushRef="#br0">1 0,'0'0</inkml:trace>
</inkml:ink>
</file>

<file path=xl/ink/ink2.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4-10-12T09:12:30.699"/>
    </inkml:context>
    <inkml:brush xml:id="br0">
      <inkml:brushProperty name="width" value="0.05" units="cm"/>
      <inkml:brushProperty name="height" value="0.05" units="cm"/>
      <inkml:brushProperty name="ignorePressure" value="1"/>
    </inkml:brush>
  </inkml:definitions>
  <inkml:trace contextRef="#ctx0" brushRef="#br0">1 0,'0'0</inkml:trace>
</inkml:ink>
</file>

<file path=xl/ink/ink3.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4-10-12T09:12:31.198"/>
    </inkml:context>
    <inkml:brush xml:id="br0">
      <inkml:brushProperty name="width" value="0.05" units="cm"/>
      <inkml:brushProperty name="height" value="0.05" units="cm"/>
      <inkml:brushProperty name="ignorePressure" value="1"/>
    </inkml:brush>
  </inkml:definitions>
  <inkml:trace contextRef="#ctx0" brushRef="#br0">1 0,'0'0</inkml:trace>
</inkml:ink>
</file>

<file path=xl/ink/ink4.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4-10-12T09:12:32.110"/>
    </inkml:context>
    <inkml:brush xml:id="br0">
      <inkml:brushProperty name="width" value="0.05" units="cm"/>
      <inkml:brushProperty name="height" value="0.05" units="cm"/>
      <inkml:brushProperty name="ignorePressure" value="1"/>
    </inkml:brush>
  </inkml:definitions>
  <inkml:trace contextRef="#ctx0" brushRef="#br0">1 0</inkml:trace>
</inkml:ink>
</file>

<file path=xl/ink/ink5.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4-10-12T09:12:23.326"/>
    </inkml:context>
    <inkml:brush xml:id="br0">
      <inkml:brushProperty name="width" value="0.05" units="cm"/>
      <inkml:brushProperty name="height" value="0.05" units="cm"/>
      <inkml:brushProperty name="ignorePressure" value="1"/>
    </inkml:brush>
  </inkml:definitions>
  <inkml:trace contextRef="#ctx0" brushRef="#br0">1 0,'4'4,"2"2</inkml:trace>
</inkml:ink>
</file>

<file path=xl/ink/ink6.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4-10-12T09:12:26.438"/>
    </inkml:context>
    <inkml:brush xml:id="br0">
      <inkml:brushProperty name="width" value="0.05" units="cm"/>
      <inkml:brushProperty name="height" value="0.05" units="cm"/>
      <inkml:brushProperty name="ignorePressure" value="1"/>
    </inkml:brush>
  </inkml:definitions>
  <inkml:trace contextRef="#ctx0" brushRef="#br0">1 0,'0'0</inkml:trace>
</inkml:ink>
</file>

<file path=xl/ink/ink7.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4-10-12T09:07:06.009"/>
    </inkml:context>
    <inkml:brush xml:id="br0">
      <inkml:brushProperty name="width" value="0.05" units="cm"/>
      <inkml:brushProperty name="height" value="0.05" units="cm"/>
      <inkml:brushProperty name="ignorePressure" value="1"/>
    </inkml:brush>
  </inkml:definitions>
  <inkml:trace contextRef="#ctx0" brushRef="#br0">1 0,'0'0</inkml:trace>
</inkm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2BD2A4-78B8-4029-8EFF-D7079AE3E79B}">
  <sheetPr>
    <tabColor rgb="FF92D050"/>
  </sheetPr>
  <dimension ref="A1:M196"/>
  <sheetViews>
    <sheetView showGridLines="0" tabSelected="1" topLeftCell="A4" zoomScale="120" zoomScaleNormal="120" workbookViewId="0">
      <selection activeCell="F30" sqref="F30:G30"/>
    </sheetView>
  </sheetViews>
  <sheetFormatPr defaultRowHeight="15" x14ac:dyDescent="0.25"/>
  <cols>
    <col min="1" max="1" width="0.85546875" style="62" customWidth="1"/>
    <col min="2" max="2" width="11.5703125" style="3" customWidth="1"/>
    <col min="3" max="3" width="17.5703125" style="3" hidden="1" customWidth="1"/>
    <col min="4" max="4" width="33.28515625" style="3" customWidth="1"/>
    <col min="5" max="5" width="0.85546875" style="3" customWidth="1"/>
    <col min="6" max="6" width="31.85546875" style="3" customWidth="1"/>
    <col min="7" max="7" width="9" style="3" customWidth="1"/>
    <col min="8" max="16384" width="9.140625" style="3"/>
  </cols>
  <sheetData>
    <row r="1" spans="1:13" ht="15.75" thickBot="1" x14ac:dyDescent="0.3">
      <c r="A1" s="61"/>
    </row>
    <row r="2" spans="1:13" ht="15" customHeight="1" x14ac:dyDescent="0.25">
      <c r="B2" s="78" t="s">
        <v>94</v>
      </c>
      <c r="C2" s="79"/>
      <c r="D2" s="79"/>
      <c r="E2" s="79"/>
      <c r="F2" s="79"/>
      <c r="G2" s="80"/>
    </row>
    <row r="3" spans="1:13" ht="15" customHeight="1" x14ac:dyDescent="0.25">
      <c r="B3" s="81"/>
      <c r="C3" s="82"/>
      <c r="D3" s="82"/>
      <c r="E3" s="82"/>
      <c r="F3" s="82"/>
      <c r="G3" s="83"/>
    </row>
    <row r="4" spans="1:13" ht="15" customHeight="1" x14ac:dyDescent="0.25">
      <c r="B4" s="81"/>
      <c r="C4" s="82"/>
      <c r="D4" s="82"/>
      <c r="E4" s="82"/>
      <c r="F4" s="82"/>
      <c r="G4" s="83"/>
    </row>
    <row r="5" spans="1:13" ht="15" customHeight="1" thickBot="1" x14ac:dyDescent="0.3">
      <c r="B5" s="84"/>
      <c r="C5" s="85"/>
      <c r="D5" s="85"/>
      <c r="E5" s="85"/>
      <c r="F5" s="85"/>
      <c r="G5" s="86"/>
    </row>
    <row r="6" spans="1:13" ht="15.75" thickBot="1" x14ac:dyDescent="0.3">
      <c r="B6" s="87" t="s">
        <v>18</v>
      </c>
      <c r="C6" s="88"/>
      <c r="D6" s="88"/>
      <c r="E6" s="89"/>
      <c r="F6" s="89"/>
      <c r="G6" s="90"/>
    </row>
    <row r="7" spans="1:13" x14ac:dyDescent="0.25">
      <c r="B7" s="91" t="s">
        <v>19</v>
      </c>
      <c r="C7" s="92"/>
      <c r="D7" s="93"/>
      <c r="E7" s="23"/>
      <c r="F7" s="100">
        <f ca="1">TODAY()</f>
        <v>46023</v>
      </c>
      <c r="G7" s="101"/>
    </row>
    <row r="8" spans="1:13" ht="14.25" customHeight="1" thickBot="1" x14ac:dyDescent="0.3">
      <c r="B8" s="94"/>
      <c r="C8" s="95"/>
      <c r="D8" s="96"/>
      <c r="E8" s="23"/>
      <c r="F8" s="102"/>
      <c r="G8" s="103"/>
      <c r="K8" s="23"/>
    </row>
    <row r="9" spans="1:13" ht="15.75" hidden="1" thickBot="1" x14ac:dyDescent="0.3">
      <c r="B9" s="97"/>
      <c r="C9" s="98"/>
      <c r="D9" s="99"/>
      <c r="E9" s="23"/>
      <c r="F9" s="104"/>
      <c r="G9" s="105"/>
    </row>
    <row r="10" spans="1:13" ht="4.5" customHeight="1" thickBot="1" x14ac:dyDescent="0.3">
      <c r="B10" s="106"/>
      <c r="C10" s="106"/>
      <c r="D10" s="106"/>
      <c r="E10" s="23"/>
      <c r="F10" s="106"/>
      <c r="G10" s="106"/>
    </row>
    <row r="11" spans="1:13" ht="30" customHeight="1" x14ac:dyDescent="0.25">
      <c r="B11" s="113" t="s">
        <v>20</v>
      </c>
      <c r="C11" s="63"/>
      <c r="D11" s="66" t="s">
        <v>0</v>
      </c>
      <c r="E11" s="23"/>
      <c r="F11" s="114" t="s">
        <v>118</v>
      </c>
      <c r="G11" s="115"/>
      <c r="M11" s="23"/>
    </row>
    <row r="12" spans="1:13" ht="30" customHeight="1" x14ac:dyDescent="0.25">
      <c r="B12" s="113"/>
      <c r="C12" s="63"/>
      <c r="D12" s="1" t="s">
        <v>21</v>
      </c>
      <c r="E12" s="23"/>
      <c r="F12" s="116">
        <v>3333466808</v>
      </c>
      <c r="G12" s="117"/>
    </row>
    <row r="13" spans="1:13" ht="30" customHeight="1" x14ac:dyDescent="0.25">
      <c r="B13" s="113"/>
      <c r="C13" s="63"/>
      <c r="D13" s="67" t="s">
        <v>22</v>
      </c>
      <c r="E13" s="23"/>
      <c r="F13" s="116">
        <v>11233</v>
      </c>
      <c r="G13" s="117"/>
      <c r="J13" s="23"/>
    </row>
    <row r="14" spans="1:13" ht="30" customHeight="1" x14ac:dyDescent="0.25">
      <c r="B14" s="113"/>
      <c r="C14" s="63"/>
      <c r="D14" s="1" t="s">
        <v>23</v>
      </c>
      <c r="E14" s="23"/>
      <c r="F14" s="116"/>
      <c r="G14" s="117"/>
    </row>
    <row r="15" spans="1:13" ht="30" customHeight="1" thickBot="1" x14ac:dyDescent="0.3">
      <c r="B15" s="113"/>
      <c r="C15" s="63"/>
      <c r="D15" s="68" t="s">
        <v>24</v>
      </c>
      <c r="E15" s="23"/>
      <c r="F15" s="118" t="s">
        <v>111</v>
      </c>
      <c r="G15" s="119"/>
      <c r="J15" s="23"/>
    </row>
    <row r="16" spans="1:13" ht="4.5" customHeight="1" thickBot="1" x14ac:dyDescent="0.3">
      <c r="B16" s="106"/>
      <c r="C16" s="106"/>
      <c r="D16" s="106"/>
      <c r="F16" s="64"/>
    </row>
    <row r="17" spans="1:9" ht="30" customHeight="1" x14ac:dyDescent="0.25">
      <c r="B17" s="135" t="s">
        <v>25</v>
      </c>
      <c r="C17" s="23"/>
      <c r="D17" s="69" t="s">
        <v>0</v>
      </c>
      <c r="E17" s="23"/>
      <c r="F17" s="107" t="s">
        <v>119</v>
      </c>
      <c r="G17" s="108"/>
    </row>
    <row r="18" spans="1:9" ht="30" customHeight="1" x14ac:dyDescent="0.25">
      <c r="B18" s="136"/>
      <c r="C18" s="23"/>
      <c r="D18" s="70" t="s">
        <v>21</v>
      </c>
      <c r="E18" s="23"/>
      <c r="F18" s="109" t="s">
        <v>120</v>
      </c>
      <c r="G18" s="110"/>
    </row>
    <row r="19" spans="1:9" ht="30" customHeight="1" x14ac:dyDescent="0.25">
      <c r="B19" s="136"/>
      <c r="C19" s="23"/>
      <c r="D19" s="70" t="s">
        <v>103</v>
      </c>
      <c r="E19" s="23"/>
      <c r="F19" s="111" t="s">
        <v>98</v>
      </c>
      <c r="G19" s="112"/>
    </row>
    <row r="20" spans="1:9" ht="30" customHeight="1" x14ac:dyDescent="0.25">
      <c r="B20" s="136"/>
      <c r="C20" s="23"/>
      <c r="D20" s="71" t="s">
        <v>26</v>
      </c>
      <c r="E20" s="23"/>
      <c r="F20" s="111"/>
      <c r="G20" s="112"/>
    </row>
    <row r="21" spans="1:9" ht="30" customHeight="1" x14ac:dyDescent="0.25">
      <c r="B21" s="136"/>
      <c r="C21" s="23"/>
      <c r="D21" s="70" t="s">
        <v>27</v>
      </c>
      <c r="E21" s="23"/>
      <c r="F21" s="138">
        <v>41710</v>
      </c>
      <c r="G21" s="139"/>
      <c r="I21" s="23"/>
    </row>
    <row r="22" spans="1:9" ht="30" customHeight="1" x14ac:dyDescent="0.25">
      <c r="B22" s="136"/>
      <c r="C22" s="23"/>
      <c r="D22" s="71" t="s">
        <v>28</v>
      </c>
      <c r="E22" s="62"/>
      <c r="F22" s="140"/>
      <c r="G22" s="141"/>
    </row>
    <row r="23" spans="1:9" ht="30" customHeight="1" thickBot="1" x14ac:dyDescent="0.3">
      <c r="A23" s="65"/>
      <c r="B23" s="137"/>
      <c r="C23" s="23"/>
      <c r="D23" s="72" t="s">
        <v>29</v>
      </c>
      <c r="E23" s="62"/>
      <c r="F23" s="122" t="s">
        <v>31</v>
      </c>
      <c r="G23" s="123"/>
    </row>
    <row r="24" spans="1:9" ht="3" customHeight="1" thickBot="1" x14ac:dyDescent="0.3">
      <c r="A24" s="63"/>
      <c r="B24" s="106"/>
      <c r="C24" s="106"/>
      <c r="D24" s="106"/>
      <c r="E24" s="23"/>
      <c r="F24" s="106"/>
      <c r="G24" s="124"/>
    </row>
    <row r="25" spans="1:9" ht="30" customHeight="1" x14ac:dyDescent="0.25">
      <c r="A25" s="63"/>
      <c r="B25" s="142" t="s">
        <v>110</v>
      </c>
      <c r="C25" s="23"/>
      <c r="D25" s="73" t="s">
        <v>32</v>
      </c>
      <c r="E25" s="23"/>
      <c r="F25" s="107" t="s">
        <v>40</v>
      </c>
      <c r="G25" s="108"/>
    </row>
    <row r="26" spans="1:9" ht="30" customHeight="1" x14ac:dyDescent="0.25">
      <c r="A26" s="63"/>
      <c r="B26" s="143"/>
      <c r="C26" s="23"/>
      <c r="D26" s="75" t="s">
        <v>33</v>
      </c>
      <c r="E26" s="23"/>
      <c r="F26" s="125">
        <v>15000000</v>
      </c>
      <c r="G26" s="126"/>
    </row>
    <row r="27" spans="1:9" ht="30" customHeight="1" x14ac:dyDescent="0.25">
      <c r="A27" s="63"/>
      <c r="B27" s="143"/>
      <c r="C27" s="23"/>
      <c r="D27" s="74" t="s">
        <v>34</v>
      </c>
      <c r="E27" s="23"/>
      <c r="F27" s="127">
        <v>0.3599</v>
      </c>
      <c r="G27" s="128"/>
    </row>
    <row r="28" spans="1:9" ht="30" customHeight="1" x14ac:dyDescent="0.25">
      <c r="A28" s="63"/>
      <c r="B28" s="143"/>
      <c r="C28" s="23"/>
      <c r="D28" s="2" t="s">
        <v>35</v>
      </c>
      <c r="E28" s="23"/>
      <c r="F28" s="129">
        <v>48</v>
      </c>
      <c r="G28" s="130"/>
    </row>
    <row r="29" spans="1:9" ht="30" customHeight="1" x14ac:dyDescent="0.25">
      <c r="A29" s="63"/>
      <c r="B29" s="143"/>
      <c r="C29" s="23"/>
      <c r="D29" s="2" t="s">
        <v>36</v>
      </c>
      <c r="E29" s="23"/>
      <c r="F29" s="131" t="s">
        <v>39</v>
      </c>
      <c r="G29" s="132"/>
    </row>
    <row r="30" spans="1:9" ht="30" customHeight="1" x14ac:dyDescent="0.25">
      <c r="A30" s="63"/>
      <c r="B30" s="143"/>
      <c r="C30" s="23"/>
      <c r="D30" s="2" t="s">
        <v>44</v>
      </c>
      <c r="E30" s="23"/>
      <c r="F30" s="145">
        <v>46082</v>
      </c>
      <c r="G30" s="146"/>
    </row>
    <row r="31" spans="1:9" ht="30" customHeight="1" x14ac:dyDescent="0.25">
      <c r="A31" s="63"/>
      <c r="B31" s="143"/>
      <c r="C31" s="23"/>
      <c r="D31" s="76" t="s">
        <v>15</v>
      </c>
      <c r="E31" s="23"/>
      <c r="F31" s="133">
        <f>'Amortization Schedule'!H5</f>
        <v>593575.30819102179</v>
      </c>
      <c r="G31" s="134"/>
    </row>
    <row r="32" spans="1:9" ht="30" customHeight="1" thickBot="1" x14ac:dyDescent="0.3">
      <c r="A32" s="63"/>
      <c r="B32" s="144"/>
      <c r="C32" s="23"/>
      <c r="D32" s="77" t="s">
        <v>37</v>
      </c>
      <c r="E32" s="23"/>
      <c r="F32" s="120" t="s">
        <v>99</v>
      </c>
      <c r="G32" s="121"/>
    </row>
    <row r="33" spans="1:7" x14ac:dyDescent="0.25">
      <c r="A33" s="63"/>
      <c r="B33" s="23"/>
      <c r="C33" s="23"/>
      <c r="D33" s="23"/>
      <c r="E33" s="23"/>
      <c r="F33" s="23"/>
      <c r="G33" s="23"/>
    </row>
    <row r="34" spans="1:7" x14ac:dyDescent="0.25">
      <c r="A34" s="63"/>
      <c r="B34" s="23"/>
      <c r="C34" s="23"/>
      <c r="D34" s="23"/>
      <c r="E34" s="23"/>
      <c r="F34" s="23"/>
      <c r="G34" s="23"/>
    </row>
    <row r="35" spans="1:7" x14ac:dyDescent="0.25">
      <c r="A35" s="63"/>
      <c r="B35" s="23"/>
      <c r="C35" s="23"/>
      <c r="D35" s="23"/>
      <c r="E35" s="23"/>
      <c r="F35" s="23"/>
      <c r="G35" s="23"/>
    </row>
    <row r="36" spans="1:7" x14ac:dyDescent="0.25">
      <c r="A36" s="63"/>
      <c r="B36" s="23"/>
      <c r="C36" s="23"/>
      <c r="D36" s="23"/>
      <c r="E36" s="23"/>
      <c r="F36" s="23"/>
      <c r="G36" s="23"/>
    </row>
    <row r="37" spans="1:7" x14ac:dyDescent="0.25">
      <c r="A37" s="63"/>
      <c r="B37" s="23"/>
      <c r="C37" s="23"/>
      <c r="D37" s="23"/>
      <c r="E37" s="23"/>
      <c r="F37" s="23"/>
      <c r="G37" s="23"/>
    </row>
    <row r="38" spans="1:7" x14ac:dyDescent="0.25">
      <c r="A38" s="63"/>
      <c r="B38" s="23"/>
      <c r="C38" s="23"/>
      <c r="D38" s="23"/>
      <c r="E38" s="23"/>
      <c r="F38" s="23"/>
      <c r="G38" s="23"/>
    </row>
    <row r="39" spans="1:7" x14ac:dyDescent="0.25">
      <c r="A39" s="63"/>
      <c r="B39" s="23"/>
      <c r="C39" s="23"/>
      <c r="D39" s="23"/>
      <c r="E39" s="23"/>
      <c r="F39" s="23"/>
      <c r="G39" s="23"/>
    </row>
    <row r="40" spans="1:7" x14ac:dyDescent="0.25">
      <c r="A40" s="63"/>
      <c r="B40" s="23"/>
      <c r="C40" s="23"/>
      <c r="D40" s="23"/>
      <c r="E40" s="23"/>
      <c r="F40" s="23"/>
      <c r="G40" s="23"/>
    </row>
    <row r="41" spans="1:7" x14ac:dyDescent="0.25">
      <c r="A41" s="63"/>
      <c r="B41" s="23"/>
      <c r="C41" s="23"/>
      <c r="D41" s="23"/>
      <c r="E41" s="23"/>
      <c r="F41" s="23"/>
      <c r="G41" s="23"/>
    </row>
    <row r="42" spans="1:7" x14ac:dyDescent="0.25">
      <c r="A42" s="63"/>
      <c r="B42" s="23"/>
      <c r="C42" s="23"/>
      <c r="D42" s="23"/>
      <c r="E42" s="23"/>
      <c r="F42" s="23"/>
      <c r="G42" s="23"/>
    </row>
    <row r="43" spans="1:7" x14ac:dyDescent="0.25">
      <c r="A43" s="63"/>
      <c r="B43" s="23"/>
      <c r="C43" s="23"/>
      <c r="D43" s="23"/>
      <c r="E43" s="23"/>
      <c r="F43" s="23"/>
      <c r="G43" s="23"/>
    </row>
    <row r="44" spans="1:7" x14ac:dyDescent="0.25">
      <c r="A44" s="63"/>
      <c r="B44" s="23"/>
      <c r="C44" s="23"/>
      <c r="D44" s="23"/>
      <c r="E44" s="23"/>
      <c r="F44" s="23"/>
      <c r="G44" s="23"/>
    </row>
    <row r="45" spans="1:7" x14ac:dyDescent="0.25">
      <c r="A45" s="63"/>
      <c r="B45" s="23"/>
      <c r="C45" s="23"/>
      <c r="D45" s="23"/>
      <c r="E45" s="23"/>
      <c r="F45" s="23"/>
      <c r="G45" s="23"/>
    </row>
    <row r="46" spans="1:7" x14ac:dyDescent="0.25">
      <c r="A46" s="63"/>
      <c r="B46" s="23"/>
      <c r="C46" s="23"/>
      <c r="D46" s="23"/>
      <c r="E46" s="23"/>
      <c r="F46" s="23"/>
      <c r="G46" s="23"/>
    </row>
    <row r="47" spans="1:7" x14ac:dyDescent="0.25">
      <c r="A47" s="63"/>
      <c r="B47" s="23"/>
      <c r="C47" s="23"/>
      <c r="D47" s="23"/>
      <c r="E47" s="23"/>
      <c r="F47" s="23"/>
      <c r="G47" s="23"/>
    </row>
    <row r="48" spans="1:7" x14ac:dyDescent="0.25">
      <c r="A48" s="63"/>
      <c r="B48" s="23"/>
      <c r="C48" s="23"/>
      <c r="D48" s="23"/>
      <c r="E48" s="23"/>
      <c r="F48" s="23"/>
      <c r="G48" s="23"/>
    </row>
    <row r="49" spans="1:7" x14ac:dyDescent="0.25">
      <c r="A49" s="63"/>
      <c r="B49" s="23"/>
      <c r="C49" s="23"/>
      <c r="D49" s="23"/>
      <c r="E49" s="23"/>
      <c r="F49" s="23"/>
      <c r="G49" s="23"/>
    </row>
    <row r="50" spans="1:7" x14ac:dyDescent="0.25">
      <c r="A50" s="63"/>
      <c r="B50" s="23"/>
      <c r="C50" s="23"/>
      <c r="D50" s="23"/>
      <c r="E50" s="23"/>
      <c r="F50" s="23"/>
      <c r="G50" s="23"/>
    </row>
    <row r="51" spans="1:7" x14ac:dyDescent="0.25">
      <c r="A51" s="63"/>
      <c r="B51" s="23"/>
      <c r="C51" s="23"/>
      <c r="D51" s="23"/>
      <c r="E51" s="23"/>
      <c r="F51" s="23"/>
      <c r="G51" s="23"/>
    </row>
    <row r="52" spans="1:7" x14ac:dyDescent="0.25">
      <c r="A52" s="63"/>
      <c r="B52" s="23"/>
      <c r="C52" s="23"/>
      <c r="D52" s="23"/>
      <c r="E52" s="23"/>
      <c r="F52" s="23"/>
      <c r="G52" s="23"/>
    </row>
    <row r="53" spans="1:7" x14ac:dyDescent="0.25">
      <c r="A53" s="63"/>
      <c r="B53" s="23"/>
      <c r="C53" s="23"/>
      <c r="D53" s="23"/>
      <c r="E53" s="23"/>
      <c r="F53" s="23"/>
      <c r="G53" s="23"/>
    </row>
    <row r="54" spans="1:7" x14ac:dyDescent="0.25">
      <c r="A54" s="63"/>
      <c r="B54" s="23"/>
      <c r="C54" s="23"/>
      <c r="D54" s="23"/>
      <c r="E54" s="23"/>
      <c r="F54" s="23"/>
      <c r="G54" s="23"/>
    </row>
    <row r="55" spans="1:7" x14ac:dyDescent="0.25">
      <c r="A55" s="63"/>
      <c r="B55" s="23"/>
      <c r="C55" s="23"/>
      <c r="D55" s="23"/>
      <c r="E55" s="23"/>
      <c r="F55" s="23"/>
      <c r="G55" s="23"/>
    </row>
    <row r="56" spans="1:7" x14ac:dyDescent="0.25">
      <c r="A56" s="63"/>
      <c r="B56" s="23"/>
      <c r="C56" s="23"/>
      <c r="D56" s="23"/>
      <c r="E56" s="23"/>
      <c r="F56" s="23"/>
      <c r="G56" s="23"/>
    </row>
    <row r="57" spans="1:7" x14ac:dyDescent="0.25">
      <c r="A57" s="63"/>
      <c r="B57" s="23"/>
      <c r="C57" s="23"/>
      <c r="D57" s="23"/>
      <c r="E57" s="23"/>
      <c r="F57" s="23"/>
      <c r="G57" s="23"/>
    </row>
    <row r="58" spans="1:7" x14ac:dyDescent="0.25">
      <c r="A58" s="63"/>
      <c r="B58" s="23"/>
      <c r="C58" s="23"/>
      <c r="D58" s="23"/>
      <c r="E58" s="23"/>
      <c r="F58" s="23"/>
      <c r="G58" s="23"/>
    </row>
    <row r="59" spans="1:7" x14ac:dyDescent="0.25">
      <c r="A59" s="63"/>
      <c r="B59" s="23"/>
      <c r="C59" s="23"/>
      <c r="D59" s="23"/>
      <c r="E59" s="23"/>
      <c r="F59" s="23"/>
      <c r="G59" s="23"/>
    </row>
    <row r="60" spans="1:7" x14ac:dyDescent="0.25">
      <c r="A60" s="63"/>
      <c r="B60" s="23"/>
      <c r="C60" s="23"/>
      <c r="D60" s="23"/>
      <c r="E60" s="23"/>
      <c r="F60" s="23"/>
      <c r="G60" s="23"/>
    </row>
    <row r="61" spans="1:7" x14ac:dyDescent="0.25">
      <c r="A61" s="63"/>
      <c r="B61" s="23"/>
      <c r="C61" s="23"/>
      <c r="D61" s="23"/>
      <c r="E61" s="23"/>
      <c r="F61" s="23"/>
      <c r="G61" s="23"/>
    </row>
    <row r="62" spans="1:7" x14ac:dyDescent="0.25">
      <c r="A62" s="63"/>
      <c r="B62" s="23"/>
      <c r="C62" s="23"/>
      <c r="D62" s="23"/>
      <c r="E62" s="23"/>
      <c r="F62" s="23"/>
      <c r="G62" s="23"/>
    </row>
    <row r="63" spans="1:7" x14ac:dyDescent="0.25">
      <c r="A63" s="63"/>
      <c r="B63" s="23"/>
      <c r="C63" s="23"/>
      <c r="D63" s="23"/>
      <c r="E63" s="23"/>
      <c r="F63" s="23"/>
      <c r="G63" s="23"/>
    </row>
    <row r="64" spans="1:7" x14ac:dyDescent="0.25">
      <c r="A64" s="63"/>
      <c r="B64" s="23"/>
      <c r="C64" s="23"/>
      <c r="D64" s="23"/>
      <c r="E64" s="23"/>
      <c r="F64" s="23"/>
      <c r="G64" s="23"/>
    </row>
    <row r="65" spans="1:7" x14ac:dyDescent="0.25">
      <c r="A65" s="63"/>
      <c r="B65" s="23"/>
      <c r="C65" s="23"/>
      <c r="D65" s="23"/>
      <c r="E65" s="23"/>
      <c r="F65" s="23"/>
      <c r="G65" s="23"/>
    </row>
    <row r="66" spans="1:7" x14ac:dyDescent="0.25">
      <c r="A66" s="63"/>
      <c r="B66" s="23"/>
      <c r="C66" s="23"/>
      <c r="D66" s="23"/>
      <c r="E66" s="23"/>
      <c r="F66" s="23"/>
      <c r="G66" s="23"/>
    </row>
    <row r="67" spans="1:7" x14ac:dyDescent="0.25">
      <c r="A67" s="63"/>
      <c r="B67" s="23"/>
      <c r="C67" s="23"/>
      <c r="D67" s="23"/>
      <c r="E67" s="23"/>
      <c r="F67" s="23"/>
      <c r="G67" s="23"/>
    </row>
    <row r="68" spans="1:7" x14ac:dyDescent="0.25">
      <c r="A68" s="63"/>
      <c r="B68" s="23"/>
      <c r="C68" s="23"/>
      <c r="D68" s="23"/>
      <c r="E68" s="23"/>
      <c r="F68" s="23"/>
      <c r="G68" s="23"/>
    </row>
    <row r="69" spans="1:7" x14ac:dyDescent="0.25">
      <c r="A69" s="63"/>
      <c r="B69" s="23"/>
      <c r="C69" s="23"/>
      <c r="D69" s="23"/>
      <c r="E69" s="23"/>
      <c r="F69" s="23"/>
      <c r="G69" s="23"/>
    </row>
    <row r="70" spans="1:7" x14ac:dyDescent="0.25">
      <c r="A70" s="63"/>
      <c r="B70" s="23"/>
      <c r="C70" s="23"/>
      <c r="D70" s="23"/>
      <c r="E70" s="23"/>
      <c r="F70" s="23"/>
      <c r="G70" s="23"/>
    </row>
    <row r="71" spans="1:7" x14ac:dyDescent="0.25">
      <c r="A71" s="63"/>
      <c r="B71" s="23"/>
      <c r="C71" s="23"/>
      <c r="D71" s="23"/>
      <c r="E71" s="23"/>
      <c r="F71" s="23"/>
      <c r="G71" s="23"/>
    </row>
    <row r="72" spans="1:7" x14ac:dyDescent="0.25">
      <c r="A72" s="63"/>
      <c r="B72" s="23"/>
      <c r="C72" s="23"/>
      <c r="D72" s="23"/>
      <c r="E72" s="23"/>
      <c r="F72" s="23"/>
      <c r="G72" s="23"/>
    </row>
    <row r="73" spans="1:7" x14ac:dyDescent="0.25">
      <c r="A73" s="63"/>
      <c r="B73" s="23"/>
      <c r="C73" s="23"/>
      <c r="D73" s="23"/>
      <c r="E73" s="23"/>
      <c r="F73" s="23"/>
      <c r="G73" s="23"/>
    </row>
    <row r="74" spans="1:7" x14ac:dyDescent="0.25">
      <c r="A74" s="63"/>
      <c r="B74" s="23"/>
      <c r="C74" s="23"/>
      <c r="D74" s="23"/>
      <c r="E74" s="23"/>
      <c r="F74" s="23"/>
      <c r="G74" s="23"/>
    </row>
    <row r="75" spans="1:7" x14ac:dyDescent="0.25">
      <c r="A75" s="63"/>
      <c r="B75" s="23"/>
      <c r="C75" s="23"/>
      <c r="D75" s="23"/>
      <c r="E75" s="23"/>
      <c r="F75" s="23"/>
      <c r="G75" s="23"/>
    </row>
    <row r="76" spans="1:7" x14ac:dyDescent="0.25">
      <c r="A76" s="63"/>
      <c r="B76" s="23"/>
      <c r="C76" s="23"/>
      <c r="D76" s="23"/>
      <c r="E76" s="23"/>
      <c r="F76" s="23"/>
      <c r="G76" s="23"/>
    </row>
    <row r="77" spans="1:7" x14ac:dyDescent="0.25">
      <c r="A77" s="63"/>
      <c r="B77" s="23"/>
      <c r="C77" s="23"/>
      <c r="D77" s="23"/>
      <c r="E77" s="23"/>
      <c r="F77" s="23"/>
      <c r="G77" s="23"/>
    </row>
    <row r="78" spans="1:7" x14ac:dyDescent="0.25">
      <c r="A78" s="63"/>
      <c r="B78" s="23"/>
      <c r="C78" s="23"/>
      <c r="D78" s="23"/>
      <c r="E78" s="23"/>
      <c r="F78" s="23"/>
      <c r="G78" s="23"/>
    </row>
    <row r="79" spans="1:7" x14ac:dyDescent="0.25">
      <c r="A79" s="63"/>
      <c r="B79" s="23"/>
      <c r="C79" s="23"/>
      <c r="D79" s="23"/>
      <c r="E79" s="23"/>
      <c r="F79" s="23"/>
      <c r="G79" s="23"/>
    </row>
    <row r="80" spans="1:7" x14ac:dyDescent="0.25">
      <c r="A80" s="63"/>
      <c r="B80" s="23"/>
      <c r="C80" s="23"/>
      <c r="D80" s="23"/>
      <c r="E80" s="23"/>
      <c r="F80" s="23"/>
      <c r="G80" s="23"/>
    </row>
    <row r="81" spans="1:7" x14ac:dyDescent="0.25">
      <c r="A81" s="63"/>
      <c r="B81" s="23"/>
      <c r="C81" s="23"/>
      <c r="D81" s="23"/>
      <c r="E81" s="23"/>
      <c r="F81" s="23"/>
      <c r="G81" s="23"/>
    </row>
    <row r="82" spans="1:7" x14ac:dyDescent="0.25">
      <c r="A82" s="63"/>
      <c r="B82" s="23"/>
      <c r="C82" s="23"/>
      <c r="D82" s="23"/>
      <c r="E82" s="23"/>
      <c r="F82" s="23"/>
      <c r="G82" s="23"/>
    </row>
    <row r="83" spans="1:7" x14ac:dyDescent="0.25">
      <c r="A83" s="63"/>
      <c r="B83" s="23"/>
      <c r="C83" s="23"/>
      <c r="D83" s="23"/>
      <c r="E83" s="23"/>
      <c r="F83" s="23"/>
      <c r="G83" s="23"/>
    </row>
    <row r="84" spans="1:7" x14ac:dyDescent="0.25">
      <c r="A84" s="63"/>
      <c r="B84" s="23"/>
      <c r="C84" s="23"/>
      <c r="D84" s="23"/>
      <c r="E84" s="23"/>
      <c r="F84" s="23"/>
      <c r="G84" s="23"/>
    </row>
    <row r="85" spans="1:7" x14ac:dyDescent="0.25">
      <c r="A85" s="63"/>
      <c r="B85" s="23"/>
      <c r="C85" s="23"/>
      <c r="D85" s="23"/>
      <c r="E85" s="23"/>
      <c r="F85" s="23"/>
      <c r="G85" s="23"/>
    </row>
    <row r="86" spans="1:7" x14ac:dyDescent="0.25">
      <c r="A86" s="63"/>
      <c r="B86" s="23"/>
      <c r="C86" s="23"/>
      <c r="D86" s="23"/>
      <c r="E86" s="23"/>
      <c r="F86" s="23"/>
      <c r="G86" s="23"/>
    </row>
    <row r="87" spans="1:7" x14ac:dyDescent="0.25">
      <c r="A87" s="63"/>
      <c r="B87" s="23"/>
      <c r="C87" s="23"/>
      <c r="D87" s="23"/>
      <c r="E87" s="23"/>
      <c r="F87" s="23"/>
      <c r="G87" s="23"/>
    </row>
    <row r="88" spans="1:7" x14ac:dyDescent="0.25">
      <c r="A88" s="63"/>
      <c r="B88" s="23"/>
      <c r="C88" s="23"/>
      <c r="D88" s="23"/>
      <c r="E88" s="23"/>
      <c r="F88" s="23"/>
      <c r="G88" s="23"/>
    </row>
    <row r="89" spans="1:7" x14ac:dyDescent="0.25">
      <c r="A89" s="63"/>
      <c r="B89" s="23"/>
      <c r="C89" s="23"/>
      <c r="D89" s="23"/>
      <c r="E89" s="23"/>
      <c r="F89" s="23"/>
      <c r="G89" s="23"/>
    </row>
    <row r="90" spans="1:7" x14ac:dyDescent="0.25">
      <c r="A90" s="63"/>
      <c r="B90" s="23"/>
      <c r="C90" s="23"/>
      <c r="D90" s="23"/>
      <c r="E90" s="23"/>
      <c r="F90" s="23"/>
      <c r="G90" s="23"/>
    </row>
    <row r="91" spans="1:7" x14ac:dyDescent="0.25">
      <c r="A91" s="63"/>
      <c r="B91" s="23"/>
      <c r="C91" s="23"/>
      <c r="D91" s="23"/>
      <c r="E91" s="23"/>
      <c r="F91" s="23"/>
      <c r="G91" s="23"/>
    </row>
    <row r="92" spans="1:7" x14ac:dyDescent="0.25">
      <c r="A92" s="63"/>
      <c r="B92" s="23"/>
      <c r="C92" s="23"/>
      <c r="D92" s="23"/>
      <c r="E92" s="23"/>
      <c r="F92" s="23"/>
      <c r="G92" s="23"/>
    </row>
    <row r="93" spans="1:7" x14ac:dyDescent="0.25">
      <c r="A93" s="63"/>
      <c r="B93" s="23"/>
      <c r="C93" s="23"/>
      <c r="D93" s="23"/>
      <c r="E93" s="23"/>
      <c r="F93" s="23"/>
      <c r="G93" s="23"/>
    </row>
    <row r="94" spans="1:7" x14ac:dyDescent="0.25">
      <c r="A94" s="63"/>
      <c r="B94" s="23"/>
      <c r="C94" s="23"/>
      <c r="D94" s="23"/>
      <c r="E94" s="23"/>
      <c r="F94" s="23"/>
      <c r="G94" s="23"/>
    </row>
    <row r="95" spans="1:7" x14ac:dyDescent="0.25">
      <c r="A95" s="63"/>
      <c r="B95" s="23"/>
      <c r="C95" s="23"/>
      <c r="D95" s="23"/>
      <c r="E95" s="23"/>
      <c r="F95" s="23"/>
      <c r="G95" s="23"/>
    </row>
    <row r="96" spans="1:7" x14ac:dyDescent="0.25">
      <c r="A96" s="63"/>
      <c r="B96" s="23"/>
      <c r="C96" s="23"/>
      <c r="D96" s="23"/>
      <c r="E96" s="23"/>
      <c r="F96" s="23"/>
      <c r="G96" s="23"/>
    </row>
    <row r="97" spans="1:7" x14ac:dyDescent="0.25">
      <c r="A97" s="63"/>
      <c r="B97" s="23"/>
      <c r="C97" s="23"/>
      <c r="D97" s="23"/>
      <c r="E97" s="23"/>
      <c r="F97" s="23"/>
      <c r="G97" s="23"/>
    </row>
    <row r="98" spans="1:7" x14ac:dyDescent="0.25">
      <c r="A98" s="63"/>
      <c r="B98" s="23"/>
      <c r="C98" s="23"/>
      <c r="D98" s="23"/>
      <c r="E98" s="23"/>
      <c r="F98" s="23"/>
      <c r="G98" s="23"/>
    </row>
    <row r="99" spans="1:7" x14ac:dyDescent="0.25">
      <c r="A99" s="63"/>
      <c r="B99" s="23"/>
      <c r="C99" s="23"/>
      <c r="D99" s="23"/>
      <c r="E99" s="23"/>
      <c r="F99" s="23"/>
      <c r="G99" s="23"/>
    </row>
    <row r="100" spans="1:7" x14ac:dyDescent="0.25">
      <c r="A100" s="63"/>
      <c r="B100" s="23"/>
      <c r="C100" s="23"/>
      <c r="D100" s="23"/>
      <c r="E100" s="23"/>
      <c r="F100" s="23"/>
      <c r="G100" s="23"/>
    </row>
    <row r="101" spans="1:7" x14ac:dyDescent="0.25">
      <c r="A101" s="63"/>
      <c r="B101" s="23"/>
      <c r="C101" s="23"/>
      <c r="D101" s="23"/>
      <c r="E101" s="23"/>
      <c r="F101" s="23"/>
      <c r="G101" s="23"/>
    </row>
    <row r="102" spans="1:7" x14ac:dyDescent="0.25">
      <c r="A102" s="63"/>
      <c r="B102" s="23"/>
      <c r="C102" s="23"/>
      <c r="D102" s="23"/>
      <c r="E102" s="23"/>
      <c r="F102" s="23"/>
      <c r="G102" s="23"/>
    </row>
    <row r="103" spans="1:7" x14ac:dyDescent="0.25">
      <c r="A103" s="63"/>
      <c r="B103" s="23"/>
      <c r="C103" s="23"/>
      <c r="D103" s="23"/>
      <c r="E103" s="23"/>
      <c r="F103" s="23"/>
      <c r="G103" s="23"/>
    </row>
    <row r="104" spans="1:7" x14ac:dyDescent="0.25">
      <c r="A104" s="63"/>
      <c r="B104" s="23"/>
      <c r="C104" s="23"/>
      <c r="D104" s="23"/>
      <c r="E104" s="23"/>
      <c r="F104" s="23"/>
      <c r="G104" s="23"/>
    </row>
    <row r="105" spans="1:7" x14ac:dyDescent="0.25">
      <c r="A105" s="63"/>
      <c r="B105" s="23"/>
      <c r="C105" s="23"/>
      <c r="D105" s="23"/>
      <c r="E105" s="23"/>
      <c r="F105" s="23"/>
      <c r="G105" s="23"/>
    </row>
    <row r="106" spans="1:7" x14ac:dyDescent="0.25">
      <c r="A106" s="63"/>
      <c r="B106" s="23"/>
      <c r="C106" s="23"/>
      <c r="D106" s="23"/>
      <c r="E106" s="23"/>
      <c r="F106" s="23"/>
      <c r="G106" s="23"/>
    </row>
    <row r="107" spans="1:7" x14ac:dyDescent="0.25">
      <c r="A107" s="63"/>
      <c r="B107" s="23"/>
      <c r="C107" s="23"/>
      <c r="D107" s="23"/>
      <c r="E107" s="23"/>
      <c r="F107" s="23"/>
      <c r="G107" s="23"/>
    </row>
    <row r="108" spans="1:7" x14ac:dyDescent="0.25">
      <c r="A108" s="63"/>
      <c r="B108" s="23"/>
      <c r="C108" s="23"/>
      <c r="D108" s="23"/>
      <c r="E108" s="23"/>
      <c r="F108" s="23"/>
      <c r="G108" s="23"/>
    </row>
    <row r="109" spans="1:7" x14ac:dyDescent="0.25">
      <c r="A109" s="63"/>
      <c r="B109" s="23"/>
      <c r="C109" s="23"/>
      <c r="D109" s="23"/>
      <c r="E109" s="23"/>
      <c r="F109" s="23"/>
      <c r="G109" s="23"/>
    </row>
    <row r="110" spans="1:7" x14ac:dyDescent="0.25">
      <c r="A110" s="63"/>
      <c r="B110" s="23"/>
      <c r="C110" s="23"/>
      <c r="D110" s="23"/>
      <c r="E110" s="23"/>
      <c r="F110" s="23"/>
      <c r="G110" s="23"/>
    </row>
    <row r="111" spans="1:7" x14ac:dyDescent="0.25">
      <c r="A111" s="63"/>
      <c r="B111" s="23"/>
      <c r="C111" s="23"/>
      <c r="D111" s="23"/>
      <c r="E111" s="23"/>
      <c r="F111" s="23"/>
      <c r="G111" s="23"/>
    </row>
    <row r="112" spans="1:7" x14ac:dyDescent="0.25">
      <c r="A112" s="63"/>
      <c r="B112" s="23"/>
      <c r="C112" s="23"/>
      <c r="D112" s="23"/>
      <c r="E112" s="23"/>
      <c r="F112" s="23"/>
      <c r="G112" s="23"/>
    </row>
    <row r="113" spans="1:7" x14ac:dyDescent="0.25">
      <c r="A113" s="63"/>
      <c r="B113" s="23"/>
      <c r="C113" s="23"/>
      <c r="D113" s="23"/>
      <c r="E113" s="23"/>
      <c r="F113" s="23"/>
      <c r="G113" s="23"/>
    </row>
    <row r="114" spans="1:7" x14ac:dyDescent="0.25">
      <c r="A114" s="63"/>
      <c r="B114" s="23"/>
      <c r="C114" s="23"/>
      <c r="D114" s="23"/>
      <c r="E114" s="23"/>
      <c r="F114" s="23"/>
      <c r="G114" s="23"/>
    </row>
    <row r="115" spans="1:7" x14ac:dyDescent="0.25">
      <c r="A115" s="63"/>
      <c r="B115" s="23"/>
      <c r="C115" s="23"/>
      <c r="D115" s="23"/>
      <c r="E115" s="23"/>
      <c r="F115" s="23"/>
      <c r="G115" s="23"/>
    </row>
    <row r="116" spans="1:7" x14ac:dyDescent="0.25">
      <c r="A116" s="63"/>
      <c r="B116" s="23"/>
      <c r="C116" s="23"/>
      <c r="D116" s="23"/>
      <c r="E116" s="23"/>
      <c r="F116" s="23"/>
      <c r="G116" s="23"/>
    </row>
    <row r="117" spans="1:7" x14ac:dyDescent="0.25">
      <c r="A117" s="63"/>
      <c r="B117" s="23"/>
      <c r="C117" s="23"/>
      <c r="D117" s="23"/>
      <c r="E117" s="23"/>
      <c r="F117" s="23"/>
      <c r="G117" s="23"/>
    </row>
    <row r="118" spans="1:7" x14ac:dyDescent="0.25">
      <c r="A118" s="63"/>
      <c r="B118" s="23"/>
      <c r="C118" s="23"/>
      <c r="D118" s="23"/>
      <c r="E118" s="23"/>
      <c r="F118" s="23"/>
      <c r="G118" s="23"/>
    </row>
    <row r="119" spans="1:7" x14ac:dyDescent="0.25">
      <c r="A119" s="63"/>
      <c r="B119" s="23"/>
      <c r="C119" s="23"/>
      <c r="D119" s="23"/>
      <c r="E119" s="23"/>
      <c r="F119" s="23"/>
      <c r="G119" s="23"/>
    </row>
    <row r="120" spans="1:7" x14ac:dyDescent="0.25">
      <c r="A120" s="63"/>
      <c r="B120" s="23"/>
      <c r="C120" s="23"/>
      <c r="D120" s="23"/>
      <c r="E120" s="23"/>
      <c r="F120" s="23"/>
      <c r="G120" s="23"/>
    </row>
    <row r="121" spans="1:7" x14ac:dyDescent="0.25">
      <c r="A121" s="63"/>
      <c r="B121" s="23"/>
      <c r="C121" s="23"/>
      <c r="D121" s="23"/>
      <c r="E121" s="23"/>
      <c r="F121" s="23"/>
      <c r="G121" s="23"/>
    </row>
    <row r="122" spans="1:7" x14ac:dyDescent="0.25">
      <c r="A122" s="63"/>
      <c r="B122" s="23"/>
      <c r="C122" s="23"/>
      <c r="D122" s="23"/>
      <c r="E122" s="23"/>
      <c r="F122" s="23"/>
      <c r="G122" s="23"/>
    </row>
    <row r="123" spans="1:7" x14ac:dyDescent="0.25">
      <c r="A123" s="63"/>
      <c r="B123" s="23"/>
      <c r="C123" s="23"/>
      <c r="D123" s="23"/>
      <c r="E123" s="23"/>
      <c r="F123" s="23"/>
      <c r="G123" s="23"/>
    </row>
    <row r="124" spans="1:7" x14ac:dyDescent="0.25">
      <c r="A124" s="63"/>
      <c r="B124" s="23"/>
      <c r="C124" s="23"/>
      <c r="D124" s="23"/>
      <c r="E124" s="23"/>
      <c r="F124" s="23"/>
      <c r="G124" s="23"/>
    </row>
    <row r="125" spans="1:7" x14ac:dyDescent="0.25">
      <c r="A125" s="63"/>
      <c r="B125" s="23"/>
      <c r="C125" s="23"/>
      <c r="D125" s="23"/>
      <c r="E125" s="23"/>
      <c r="F125" s="23"/>
      <c r="G125" s="23"/>
    </row>
    <row r="126" spans="1:7" x14ac:dyDescent="0.25">
      <c r="A126" s="63"/>
      <c r="B126" s="23"/>
      <c r="C126" s="23"/>
      <c r="D126" s="23"/>
      <c r="E126" s="23"/>
      <c r="F126" s="23"/>
      <c r="G126" s="23"/>
    </row>
    <row r="127" spans="1:7" x14ac:dyDescent="0.25">
      <c r="A127" s="63"/>
      <c r="B127" s="23"/>
      <c r="C127" s="23"/>
      <c r="D127" s="23"/>
      <c r="E127" s="23"/>
      <c r="F127" s="23"/>
      <c r="G127" s="23"/>
    </row>
    <row r="128" spans="1:7" x14ac:dyDescent="0.25">
      <c r="A128" s="63"/>
      <c r="B128" s="23"/>
      <c r="C128" s="23"/>
      <c r="D128" s="23"/>
      <c r="E128" s="23"/>
      <c r="F128" s="23"/>
      <c r="G128" s="23"/>
    </row>
    <row r="129" spans="1:7" x14ac:dyDescent="0.25">
      <c r="A129" s="63"/>
      <c r="B129" s="23"/>
      <c r="C129" s="23"/>
      <c r="D129" s="23"/>
      <c r="E129" s="23"/>
      <c r="F129" s="23"/>
      <c r="G129" s="23"/>
    </row>
    <row r="130" spans="1:7" x14ac:dyDescent="0.25">
      <c r="A130" s="63"/>
      <c r="B130" s="23"/>
      <c r="C130" s="23"/>
      <c r="D130" s="23"/>
      <c r="E130" s="23"/>
      <c r="F130" s="23"/>
      <c r="G130" s="23"/>
    </row>
    <row r="131" spans="1:7" x14ac:dyDescent="0.25">
      <c r="A131" s="63"/>
      <c r="B131" s="23"/>
      <c r="C131" s="23"/>
      <c r="D131" s="23"/>
      <c r="E131" s="23"/>
      <c r="F131" s="23"/>
      <c r="G131" s="23"/>
    </row>
    <row r="132" spans="1:7" x14ac:dyDescent="0.25">
      <c r="A132" s="63"/>
      <c r="B132" s="23"/>
      <c r="C132" s="23"/>
      <c r="D132" s="23"/>
      <c r="E132" s="23"/>
      <c r="F132" s="23"/>
      <c r="G132" s="23"/>
    </row>
    <row r="133" spans="1:7" x14ac:dyDescent="0.25">
      <c r="A133" s="63"/>
      <c r="B133" s="23"/>
      <c r="C133" s="23"/>
      <c r="D133" s="23"/>
      <c r="E133" s="23"/>
      <c r="F133" s="23"/>
      <c r="G133" s="23"/>
    </row>
    <row r="134" spans="1:7" x14ac:dyDescent="0.25">
      <c r="A134" s="63"/>
      <c r="B134" s="23"/>
      <c r="C134" s="23"/>
      <c r="D134" s="23"/>
      <c r="E134" s="23"/>
      <c r="F134" s="23"/>
      <c r="G134" s="23"/>
    </row>
    <row r="135" spans="1:7" x14ac:dyDescent="0.25">
      <c r="A135" s="63"/>
      <c r="B135" s="23"/>
      <c r="C135" s="23"/>
      <c r="D135" s="23"/>
      <c r="E135" s="23"/>
      <c r="F135" s="23"/>
      <c r="G135" s="23"/>
    </row>
    <row r="136" spans="1:7" x14ac:dyDescent="0.25">
      <c r="A136" s="63"/>
      <c r="B136" s="23"/>
      <c r="C136" s="23"/>
      <c r="D136" s="23"/>
      <c r="E136" s="23"/>
      <c r="F136" s="23"/>
      <c r="G136" s="23"/>
    </row>
    <row r="137" spans="1:7" x14ac:dyDescent="0.25">
      <c r="A137" s="63"/>
      <c r="B137" s="23"/>
      <c r="C137" s="23"/>
      <c r="D137" s="23"/>
      <c r="E137" s="23"/>
      <c r="F137" s="23"/>
      <c r="G137" s="23"/>
    </row>
    <row r="138" spans="1:7" x14ac:dyDescent="0.25">
      <c r="A138" s="63"/>
      <c r="B138" s="23"/>
      <c r="C138" s="23"/>
      <c r="D138" s="23"/>
      <c r="E138" s="23"/>
      <c r="F138" s="23"/>
      <c r="G138" s="23"/>
    </row>
    <row r="139" spans="1:7" x14ac:dyDescent="0.25">
      <c r="A139" s="63"/>
      <c r="B139" s="23"/>
      <c r="C139" s="23"/>
      <c r="D139" s="23"/>
      <c r="E139" s="23"/>
      <c r="F139" s="23"/>
      <c r="G139" s="23"/>
    </row>
    <row r="140" spans="1:7" x14ac:dyDescent="0.25">
      <c r="A140" s="63"/>
      <c r="B140" s="23"/>
      <c r="C140" s="23"/>
      <c r="D140" s="23"/>
      <c r="E140" s="23"/>
      <c r="F140" s="23"/>
      <c r="G140" s="23"/>
    </row>
    <row r="141" spans="1:7" x14ac:dyDescent="0.25">
      <c r="A141" s="63"/>
      <c r="B141" s="23"/>
      <c r="C141" s="23"/>
      <c r="D141" s="23"/>
      <c r="E141" s="23"/>
      <c r="F141" s="23"/>
      <c r="G141" s="23"/>
    </row>
    <row r="142" spans="1:7" x14ac:dyDescent="0.25">
      <c r="A142" s="63"/>
      <c r="B142" s="23"/>
      <c r="C142" s="23"/>
      <c r="D142" s="23"/>
      <c r="E142" s="23"/>
      <c r="F142" s="23"/>
      <c r="G142" s="23"/>
    </row>
    <row r="143" spans="1:7" x14ac:dyDescent="0.25">
      <c r="A143" s="63"/>
      <c r="B143" s="23"/>
      <c r="C143" s="23"/>
      <c r="D143" s="23"/>
      <c r="E143" s="23"/>
      <c r="F143" s="23"/>
      <c r="G143" s="23"/>
    </row>
    <row r="144" spans="1:7" x14ac:dyDescent="0.25">
      <c r="A144" s="63"/>
      <c r="B144" s="23"/>
      <c r="C144" s="23"/>
      <c r="D144" s="23"/>
      <c r="E144" s="23"/>
      <c r="F144" s="23"/>
      <c r="G144" s="23"/>
    </row>
    <row r="145" spans="1:7" x14ac:dyDescent="0.25">
      <c r="A145" s="63"/>
      <c r="B145" s="23"/>
      <c r="C145" s="23"/>
      <c r="D145" s="23"/>
      <c r="E145" s="23"/>
      <c r="F145" s="23"/>
      <c r="G145" s="23"/>
    </row>
    <row r="146" spans="1:7" x14ac:dyDescent="0.25">
      <c r="A146" s="63"/>
      <c r="B146" s="23"/>
      <c r="C146" s="23"/>
      <c r="D146" s="23"/>
      <c r="E146" s="23"/>
      <c r="F146" s="23"/>
      <c r="G146" s="23"/>
    </row>
    <row r="147" spans="1:7" x14ac:dyDescent="0.25">
      <c r="A147" s="63"/>
      <c r="B147" s="23"/>
      <c r="C147" s="23"/>
      <c r="D147" s="23"/>
      <c r="E147" s="23"/>
      <c r="F147" s="23"/>
      <c r="G147" s="23"/>
    </row>
    <row r="148" spans="1:7" x14ac:dyDescent="0.25">
      <c r="A148" s="63"/>
      <c r="B148" s="23"/>
      <c r="C148" s="23"/>
      <c r="D148" s="23"/>
      <c r="E148" s="23"/>
      <c r="F148" s="23"/>
      <c r="G148" s="23"/>
    </row>
    <row r="149" spans="1:7" x14ac:dyDescent="0.25">
      <c r="A149" s="63"/>
      <c r="B149" s="23"/>
      <c r="C149" s="23"/>
      <c r="D149" s="23"/>
      <c r="E149" s="23"/>
      <c r="F149" s="23"/>
      <c r="G149" s="23"/>
    </row>
    <row r="150" spans="1:7" x14ac:dyDescent="0.25">
      <c r="A150" s="63"/>
      <c r="B150" s="23"/>
      <c r="C150" s="23"/>
      <c r="D150" s="23"/>
      <c r="E150" s="23"/>
      <c r="F150" s="23"/>
      <c r="G150" s="23"/>
    </row>
    <row r="151" spans="1:7" x14ac:dyDescent="0.25">
      <c r="A151" s="63"/>
      <c r="B151" s="23"/>
      <c r="C151" s="23"/>
      <c r="D151" s="23"/>
      <c r="E151" s="23"/>
      <c r="F151" s="23"/>
      <c r="G151" s="23"/>
    </row>
    <row r="152" spans="1:7" x14ac:dyDescent="0.25">
      <c r="A152" s="63"/>
      <c r="B152" s="23"/>
      <c r="C152" s="23"/>
      <c r="D152" s="23"/>
      <c r="E152" s="23"/>
      <c r="F152" s="23"/>
      <c r="G152" s="23"/>
    </row>
    <row r="153" spans="1:7" x14ac:dyDescent="0.25">
      <c r="A153" s="63"/>
      <c r="B153" s="23"/>
      <c r="C153" s="23"/>
      <c r="D153" s="23"/>
      <c r="E153" s="23"/>
      <c r="F153" s="23"/>
      <c r="G153" s="23"/>
    </row>
    <row r="154" spans="1:7" x14ac:dyDescent="0.25">
      <c r="A154" s="63"/>
      <c r="B154" s="23"/>
      <c r="C154" s="23"/>
      <c r="D154" s="23"/>
      <c r="E154" s="23"/>
      <c r="F154" s="23"/>
      <c r="G154" s="23"/>
    </row>
    <row r="155" spans="1:7" x14ac:dyDescent="0.25">
      <c r="A155" s="63"/>
      <c r="B155" s="23"/>
      <c r="C155" s="23"/>
      <c r="D155" s="23"/>
      <c r="E155" s="23"/>
      <c r="F155" s="23"/>
      <c r="G155" s="23"/>
    </row>
    <row r="156" spans="1:7" x14ac:dyDescent="0.25">
      <c r="A156" s="63"/>
      <c r="B156" s="23"/>
      <c r="C156" s="23"/>
      <c r="D156" s="23"/>
      <c r="E156" s="23"/>
      <c r="F156" s="23"/>
      <c r="G156" s="23"/>
    </row>
    <row r="157" spans="1:7" x14ac:dyDescent="0.25">
      <c r="A157" s="63"/>
      <c r="B157" s="23"/>
      <c r="C157" s="23"/>
      <c r="D157" s="23"/>
      <c r="E157" s="23"/>
      <c r="F157" s="23"/>
      <c r="G157" s="23"/>
    </row>
    <row r="158" spans="1:7" x14ac:dyDescent="0.25">
      <c r="A158" s="63"/>
      <c r="B158" s="23"/>
      <c r="C158" s="23"/>
      <c r="D158" s="23"/>
      <c r="E158" s="23"/>
      <c r="F158" s="23"/>
      <c r="G158" s="23"/>
    </row>
    <row r="159" spans="1:7" x14ac:dyDescent="0.25">
      <c r="A159" s="63"/>
      <c r="B159" s="23"/>
      <c r="C159" s="23"/>
      <c r="D159" s="23"/>
      <c r="E159" s="23"/>
      <c r="F159" s="23"/>
      <c r="G159" s="23"/>
    </row>
    <row r="160" spans="1:7" x14ac:dyDescent="0.25">
      <c r="A160" s="63"/>
      <c r="B160" s="23"/>
      <c r="C160" s="23"/>
      <c r="D160" s="23"/>
      <c r="E160" s="23"/>
      <c r="F160" s="23"/>
      <c r="G160" s="23"/>
    </row>
    <row r="161" spans="1:7" x14ac:dyDescent="0.25">
      <c r="A161" s="63"/>
      <c r="B161" s="23"/>
      <c r="C161" s="23"/>
      <c r="D161" s="23"/>
      <c r="E161" s="23"/>
      <c r="F161" s="23"/>
      <c r="G161" s="23"/>
    </row>
    <row r="162" spans="1:7" x14ac:dyDescent="0.25">
      <c r="A162" s="63"/>
      <c r="B162" s="23"/>
      <c r="C162" s="23"/>
      <c r="D162" s="23"/>
      <c r="E162" s="23"/>
      <c r="F162" s="23"/>
      <c r="G162" s="23"/>
    </row>
    <row r="163" spans="1:7" x14ac:dyDescent="0.25">
      <c r="A163" s="63"/>
      <c r="B163" s="23"/>
      <c r="C163" s="23"/>
      <c r="D163" s="23"/>
      <c r="E163" s="23"/>
      <c r="F163" s="23"/>
      <c r="G163" s="23"/>
    </row>
    <row r="164" spans="1:7" x14ac:dyDescent="0.25">
      <c r="A164" s="63"/>
      <c r="B164" s="23"/>
      <c r="C164" s="23"/>
      <c r="D164" s="23"/>
      <c r="E164" s="23"/>
      <c r="F164" s="23"/>
      <c r="G164" s="23"/>
    </row>
    <row r="165" spans="1:7" x14ac:dyDescent="0.25">
      <c r="A165" s="63"/>
      <c r="B165" s="23"/>
      <c r="C165" s="23"/>
      <c r="D165" s="23"/>
      <c r="E165" s="23"/>
      <c r="F165" s="23"/>
      <c r="G165" s="23"/>
    </row>
    <row r="166" spans="1:7" x14ac:dyDescent="0.25">
      <c r="A166" s="63"/>
      <c r="B166" s="23"/>
      <c r="C166" s="23"/>
      <c r="D166" s="23"/>
      <c r="E166" s="23"/>
      <c r="F166" s="23"/>
      <c r="G166" s="23"/>
    </row>
    <row r="167" spans="1:7" x14ac:dyDescent="0.25">
      <c r="A167" s="63"/>
      <c r="B167" s="23"/>
      <c r="C167" s="23"/>
      <c r="D167" s="23"/>
      <c r="E167" s="23"/>
      <c r="F167" s="23"/>
      <c r="G167" s="23"/>
    </row>
    <row r="168" spans="1:7" x14ac:dyDescent="0.25">
      <c r="A168" s="63"/>
      <c r="B168" s="23"/>
      <c r="C168" s="23"/>
      <c r="D168" s="23"/>
      <c r="E168" s="23"/>
      <c r="F168" s="23"/>
      <c r="G168" s="23"/>
    </row>
    <row r="169" spans="1:7" x14ac:dyDescent="0.25">
      <c r="A169" s="63"/>
      <c r="B169" s="23"/>
      <c r="C169" s="23"/>
      <c r="D169" s="23"/>
      <c r="E169" s="23"/>
      <c r="F169" s="23"/>
      <c r="G169" s="23"/>
    </row>
    <row r="170" spans="1:7" x14ac:dyDescent="0.25">
      <c r="A170" s="63"/>
      <c r="B170" s="23"/>
      <c r="C170" s="23"/>
      <c r="D170" s="23"/>
      <c r="E170" s="23"/>
      <c r="F170" s="23"/>
      <c r="G170" s="23"/>
    </row>
    <row r="171" spans="1:7" x14ac:dyDescent="0.25">
      <c r="A171" s="63"/>
      <c r="B171" s="23"/>
      <c r="C171" s="23"/>
      <c r="D171" s="23"/>
      <c r="E171" s="23"/>
      <c r="F171" s="23"/>
      <c r="G171" s="23"/>
    </row>
    <row r="172" spans="1:7" x14ac:dyDescent="0.25">
      <c r="A172" s="63"/>
      <c r="B172" s="23"/>
      <c r="C172" s="23"/>
      <c r="D172" s="23"/>
      <c r="E172" s="23"/>
      <c r="F172" s="23"/>
      <c r="G172" s="23"/>
    </row>
    <row r="173" spans="1:7" x14ac:dyDescent="0.25">
      <c r="A173" s="63"/>
      <c r="B173" s="23"/>
      <c r="C173" s="23"/>
      <c r="D173" s="23"/>
      <c r="E173" s="23"/>
      <c r="F173" s="23"/>
      <c r="G173" s="23"/>
    </row>
    <row r="174" spans="1:7" x14ac:dyDescent="0.25">
      <c r="A174" s="63"/>
      <c r="B174" s="23"/>
      <c r="C174" s="23"/>
      <c r="D174" s="23"/>
      <c r="E174" s="23"/>
      <c r="F174" s="23"/>
      <c r="G174" s="23"/>
    </row>
    <row r="175" spans="1:7" x14ac:dyDescent="0.25">
      <c r="A175" s="63"/>
      <c r="B175" s="23"/>
      <c r="C175" s="23"/>
      <c r="D175" s="23"/>
      <c r="E175" s="23"/>
      <c r="F175" s="23"/>
      <c r="G175" s="23"/>
    </row>
    <row r="176" spans="1:7" x14ac:dyDescent="0.25">
      <c r="A176" s="63"/>
      <c r="B176" s="23"/>
      <c r="C176" s="23"/>
      <c r="D176" s="23"/>
      <c r="E176" s="23"/>
      <c r="F176" s="23"/>
      <c r="G176" s="23"/>
    </row>
    <row r="177" spans="1:7" x14ac:dyDescent="0.25">
      <c r="A177" s="63"/>
      <c r="B177" s="23"/>
      <c r="C177" s="23"/>
      <c r="D177" s="23"/>
      <c r="E177" s="23"/>
      <c r="F177" s="23"/>
      <c r="G177" s="23"/>
    </row>
    <row r="178" spans="1:7" x14ac:dyDescent="0.25">
      <c r="A178" s="63"/>
      <c r="B178" s="23"/>
      <c r="C178" s="23"/>
      <c r="D178" s="23"/>
      <c r="E178" s="23"/>
      <c r="F178" s="23"/>
      <c r="G178" s="23"/>
    </row>
    <row r="179" spans="1:7" x14ac:dyDescent="0.25">
      <c r="A179" s="63"/>
      <c r="B179" s="23"/>
      <c r="C179" s="23"/>
      <c r="D179" s="23"/>
      <c r="E179" s="23"/>
      <c r="F179" s="23"/>
      <c r="G179" s="23"/>
    </row>
    <row r="180" spans="1:7" x14ac:dyDescent="0.25">
      <c r="A180" s="63"/>
      <c r="B180" s="23"/>
      <c r="C180" s="23"/>
      <c r="D180" s="23"/>
      <c r="E180" s="23"/>
      <c r="F180" s="23"/>
      <c r="G180" s="23"/>
    </row>
    <row r="181" spans="1:7" x14ac:dyDescent="0.25">
      <c r="A181" s="63"/>
      <c r="B181" s="23"/>
      <c r="C181" s="23"/>
      <c r="D181" s="23"/>
      <c r="E181" s="23"/>
      <c r="F181" s="23"/>
      <c r="G181" s="23"/>
    </row>
    <row r="182" spans="1:7" x14ac:dyDescent="0.25">
      <c r="A182" s="63"/>
      <c r="B182" s="23"/>
      <c r="C182" s="23"/>
      <c r="D182" s="23"/>
      <c r="E182" s="23"/>
      <c r="F182" s="23"/>
      <c r="G182" s="23"/>
    </row>
    <row r="183" spans="1:7" x14ac:dyDescent="0.25">
      <c r="A183" s="63"/>
      <c r="B183" s="23"/>
      <c r="C183" s="23"/>
      <c r="D183" s="23"/>
      <c r="E183" s="23"/>
      <c r="F183" s="23"/>
      <c r="G183" s="23"/>
    </row>
    <row r="184" spans="1:7" x14ac:dyDescent="0.25">
      <c r="A184" s="63"/>
      <c r="B184" s="23"/>
      <c r="C184" s="23"/>
      <c r="D184" s="23"/>
      <c r="E184" s="23"/>
      <c r="F184" s="23"/>
      <c r="G184" s="23"/>
    </row>
    <row r="185" spans="1:7" x14ac:dyDescent="0.25">
      <c r="A185" s="63"/>
      <c r="B185" s="23"/>
      <c r="C185" s="23"/>
      <c r="D185" s="23"/>
      <c r="E185" s="23"/>
      <c r="F185" s="23"/>
      <c r="G185" s="23"/>
    </row>
    <row r="186" spans="1:7" x14ac:dyDescent="0.25">
      <c r="A186" s="63"/>
      <c r="B186" s="23"/>
      <c r="C186" s="23"/>
      <c r="D186" s="23"/>
      <c r="E186" s="23"/>
      <c r="F186" s="23"/>
      <c r="G186" s="23"/>
    </row>
    <row r="187" spans="1:7" x14ac:dyDescent="0.25">
      <c r="A187" s="63"/>
      <c r="B187" s="23"/>
      <c r="C187" s="23"/>
      <c r="D187" s="23"/>
      <c r="E187" s="23"/>
      <c r="F187" s="23"/>
      <c r="G187" s="23"/>
    </row>
    <row r="188" spans="1:7" x14ac:dyDescent="0.25">
      <c r="A188" s="63"/>
      <c r="B188" s="23"/>
      <c r="C188" s="23"/>
      <c r="D188" s="23"/>
      <c r="E188" s="23"/>
      <c r="F188" s="23"/>
      <c r="G188" s="23"/>
    </row>
    <row r="189" spans="1:7" x14ac:dyDescent="0.25">
      <c r="A189" s="63"/>
      <c r="B189" s="23"/>
      <c r="C189" s="23"/>
      <c r="D189" s="23"/>
      <c r="E189" s="23"/>
      <c r="F189" s="23"/>
      <c r="G189" s="23"/>
    </row>
    <row r="190" spans="1:7" x14ac:dyDescent="0.25">
      <c r="A190" s="63"/>
      <c r="B190" s="23"/>
      <c r="C190" s="23"/>
      <c r="D190" s="23"/>
      <c r="E190" s="23"/>
      <c r="F190" s="23"/>
      <c r="G190" s="23"/>
    </row>
    <row r="191" spans="1:7" x14ac:dyDescent="0.25">
      <c r="A191" s="63"/>
      <c r="B191" s="23"/>
      <c r="C191" s="23"/>
      <c r="D191" s="23"/>
      <c r="E191" s="23"/>
      <c r="F191" s="23"/>
      <c r="G191" s="23"/>
    </row>
    <row r="192" spans="1:7" x14ac:dyDescent="0.25">
      <c r="A192" s="63"/>
      <c r="B192" s="23"/>
      <c r="C192" s="23"/>
      <c r="D192" s="23"/>
      <c r="E192" s="23"/>
      <c r="F192" s="23"/>
      <c r="G192" s="23"/>
    </row>
    <row r="193" spans="1:7" x14ac:dyDescent="0.25">
      <c r="A193" s="63"/>
      <c r="B193" s="23"/>
      <c r="C193" s="23"/>
      <c r="D193" s="23"/>
      <c r="E193" s="23"/>
      <c r="F193" s="23"/>
      <c r="G193" s="23"/>
    </row>
    <row r="194" spans="1:7" x14ac:dyDescent="0.25">
      <c r="A194" s="63"/>
      <c r="B194" s="23"/>
      <c r="C194" s="23"/>
      <c r="D194" s="23"/>
      <c r="E194" s="23"/>
      <c r="F194" s="23"/>
      <c r="G194" s="23"/>
    </row>
    <row r="195" spans="1:7" x14ac:dyDescent="0.25">
      <c r="A195" s="63"/>
      <c r="B195" s="23"/>
      <c r="C195" s="23"/>
      <c r="D195" s="23"/>
      <c r="E195" s="23"/>
      <c r="F195" s="23"/>
      <c r="G195" s="23"/>
    </row>
    <row r="196" spans="1:7" x14ac:dyDescent="0.25">
      <c r="D196" s="23"/>
      <c r="F196" s="23"/>
      <c r="G196" s="23"/>
    </row>
  </sheetData>
  <mergeCells count="32">
    <mergeCell ref="F32:G32"/>
    <mergeCell ref="F23:G23"/>
    <mergeCell ref="B24:D24"/>
    <mergeCell ref="F24:G24"/>
    <mergeCell ref="F25:G25"/>
    <mergeCell ref="F26:G26"/>
    <mergeCell ref="F27:G27"/>
    <mergeCell ref="F28:G28"/>
    <mergeCell ref="F29:G29"/>
    <mergeCell ref="F31:G31"/>
    <mergeCell ref="B17:B23"/>
    <mergeCell ref="F21:G21"/>
    <mergeCell ref="F22:G22"/>
    <mergeCell ref="B25:B32"/>
    <mergeCell ref="F30:G30"/>
    <mergeCell ref="B11:B15"/>
    <mergeCell ref="F11:G11"/>
    <mergeCell ref="F12:G12"/>
    <mergeCell ref="F13:G13"/>
    <mergeCell ref="F14:G14"/>
    <mergeCell ref="F15:G15"/>
    <mergeCell ref="B16:D16"/>
    <mergeCell ref="F17:G17"/>
    <mergeCell ref="F18:G18"/>
    <mergeCell ref="F19:G19"/>
    <mergeCell ref="F20:G20"/>
    <mergeCell ref="B2:G5"/>
    <mergeCell ref="B6:G6"/>
    <mergeCell ref="B7:D9"/>
    <mergeCell ref="F7:G9"/>
    <mergeCell ref="B10:D10"/>
    <mergeCell ref="F10:G10"/>
  </mergeCells>
  <dataValidations count="2">
    <dataValidation type="textLength" allowBlank="1" showInputMessage="1" showErrorMessage="1" sqref="F20" xr:uid="{C62CA30D-5B9D-4DEB-9A1A-FF3BC1DE0949}">
      <formula1>13</formula1>
      <formula2>13</formula2>
    </dataValidation>
    <dataValidation type="textLength" allowBlank="1" showInputMessage="1" showErrorMessage="1" sqref="F19:G19" xr:uid="{E449A3FF-BD24-4641-81B6-34EEC375250E}">
      <formula1>14</formula1>
      <formula2>14</formula2>
    </dataValidation>
  </dataValidations>
  <pageMargins left="0.25" right="0.25" top="0.75" bottom="0.75" header="0.3" footer="0.3"/>
  <pageSetup scale="94" orientation="portrait" r:id="rId1"/>
  <rowBreaks count="1" manualBreakCount="1">
    <brk id="33" max="16383" man="1"/>
  </rowBreaks>
  <colBreaks count="1" manualBreakCount="1">
    <brk id="8" max="1048575" man="1"/>
  </colBreaks>
  <drawing r:id="rId2"/>
  <extLst>
    <ext xmlns:x14="http://schemas.microsoft.com/office/spreadsheetml/2009/9/main" uri="{CCE6A557-97BC-4b89-ADB6-D9C93CAAB3DF}">
      <x14:dataValidations xmlns:xm="http://schemas.microsoft.com/office/excel/2006/main" count="5">
        <x14:dataValidation type="list" allowBlank="1" showInputMessage="1" showErrorMessage="1" xr:uid="{1C391942-BF1B-44BB-AA02-803754285476}">
          <x14:formula1>
            <xm:f>Sheet3!$A$1:$A$6</xm:f>
          </x14:formula1>
          <xm:sqref>F15:G16</xm:sqref>
        </x14:dataValidation>
        <x14:dataValidation type="list" allowBlank="1" showInputMessage="1" showErrorMessage="1" xr:uid="{66316307-1FCF-423B-AEE3-7710AE0FA51D}">
          <x14:formula1>
            <xm:f>Sheet3!$D$7:$D$8</xm:f>
          </x14:formula1>
          <xm:sqref>F23:G23</xm:sqref>
        </x14:dataValidation>
        <x14:dataValidation type="list" allowBlank="1" showInputMessage="1" showErrorMessage="1" xr:uid="{8C85D0D8-D053-41DA-9F46-F461DDBB8B71}">
          <x14:formula1>
            <xm:f>Sheet3!$H$10:$H$11</xm:f>
          </x14:formula1>
          <xm:sqref>F25:G25</xm:sqref>
        </x14:dataValidation>
        <x14:dataValidation type="list" allowBlank="1" showInputMessage="1" showErrorMessage="1" xr:uid="{BF45D54A-E044-4385-9430-DBAAE6704689}">
          <x14:formula1>
            <xm:f>Sheet3!$F$4:$F$8</xm:f>
          </x14:formula1>
          <xm:sqref>F28:G28</xm:sqref>
        </x14:dataValidation>
        <x14:dataValidation type="list" allowBlank="1" showInputMessage="1" showErrorMessage="1" xr:uid="{2CA6307B-5601-4755-826F-7FA488FE05AA}">
          <x14:formula1>
            <xm:f>Sheet1!$B$1:$B$2</xm:f>
          </x14:formula1>
          <xm:sqref>F29:G29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B774B5-448A-43D4-AC8C-0C7B91820EAB}">
  <sheetPr>
    <tabColor theme="9" tint="-0.249977111117893"/>
  </sheetPr>
  <dimension ref="A1:K37"/>
  <sheetViews>
    <sheetView showGridLines="0" zoomScale="130" zoomScaleNormal="130" workbookViewId="0">
      <selection sqref="A1:K1"/>
    </sheetView>
  </sheetViews>
  <sheetFormatPr defaultRowHeight="15" x14ac:dyDescent="0.25"/>
  <cols>
    <col min="1" max="4" width="9.140625" style="41"/>
    <col min="5" max="5" width="14.5703125" style="41" customWidth="1"/>
    <col min="6" max="6" width="9.140625" style="41"/>
    <col min="7" max="7" width="12.42578125" style="41" customWidth="1"/>
    <col min="8" max="16384" width="9.140625" style="41"/>
  </cols>
  <sheetData>
    <row r="1" spans="1:11" ht="36.75" customHeight="1" thickBot="1" x14ac:dyDescent="0.3">
      <c r="A1" s="240" t="s">
        <v>93</v>
      </c>
      <c r="B1" s="241"/>
      <c r="C1" s="241"/>
      <c r="D1" s="241"/>
      <c r="E1" s="241"/>
      <c r="F1" s="241"/>
      <c r="G1" s="241"/>
      <c r="H1" s="241"/>
      <c r="I1" s="241"/>
      <c r="J1" s="241"/>
      <c r="K1" s="242"/>
    </row>
    <row r="2" spans="1:11" ht="16.5" thickBot="1" x14ac:dyDescent="0.3">
      <c r="A2" s="243" t="s">
        <v>45</v>
      </c>
      <c r="B2" s="244"/>
      <c r="C2" s="244"/>
      <c r="D2" s="244"/>
      <c r="E2" s="244"/>
      <c r="F2" s="244"/>
      <c r="G2" s="244"/>
      <c r="H2" s="244"/>
      <c r="I2" s="244"/>
      <c r="J2" s="244"/>
      <c r="K2" s="245"/>
    </row>
    <row r="3" spans="1:11" ht="16.5" thickBot="1" x14ac:dyDescent="0.3">
      <c r="A3" s="246" t="s">
        <v>46</v>
      </c>
      <c r="B3" s="247"/>
      <c r="C3" s="247"/>
      <c r="D3" s="247"/>
      <c r="E3" s="247"/>
      <c r="F3" s="247"/>
      <c r="G3" s="247"/>
      <c r="H3" s="247"/>
      <c r="I3" s="247"/>
      <c r="J3" s="247"/>
      <c r="K3" s="248"/>
    </row>
    <row r="4" spans="1:11" x14ac:dyDescent="0.25">
      <c r="A4" s="249" t="s">
        <v>47</v>
      </c>
      <c r="B4" s="250"/>
      <c r="C4" s="250"/>
      <c r="D4" s="250"/>
      <c r="E4" s="251" t="str" cm="1">
        <f t="array" ref="E4">'Input Sheet'!F17:F17</f>
        <v>Haniya Syed.</v>
      </c>
      <c r="F4" s="252"/>
      <c r="G4" s="252"/>
      <c r="H4" s="252"/>
      <c r="I4" s="252"/>
      <c r="J4" s="252"/>
      <c r="K4" s="253"/>
    </row>
    <row r="5" spans="1:11" x14ac:dyDescent="0.25">
      <c r="A5" s="238" t="s">
        <v>48</v>
      </c>
      <c r="B5" s="239"/>
      <c r="C5" s="239"/>
      <c r="D5" s="239"/>
      <c r="E5" s="204"/>
      <c r="F5" s="204"/>
      <c r="G5" s="204"/>
      <c r="H5" s="204"/>
      <c r="I5" s="204"/>
      <c r="J5" s="204"/>
      <c r="K5" s="205"/>
    </row>
    <row r="6" spans="1:11" x14ac:dyDescent="0.25">
      <c r="A6" s="147" t="s">
        <v>49</v>
      </c>
      <c r="B6" s="148"/>
      <c r="C6" s="148"/>
      <c r="D6" s="149"/>
      <c r="E6" s="230" t="s">
        <v>97</v>
      </c>
      <c r="F6" s="210"/>
      <c r="G6" s="210"/>
      <c r="H6" s="210"/>
      <c r="I6" s="210"/>
      <c r="J6" s="210"/>
      <c r="K6" s="231"/>
    </row>
    <row r="7" spans="1:11" x14ac:dyDescent="0.25">
      <c r="A7" s="147" t="s">
        <v>50</v>
      </c>
      <c r="B7" s="148"/>
      <c r="C7" s="148"/>
      <c r="D7" s="149"/>
      <c r="E7" s="232" cm="1">
        <f t="array" ref="E7">'Input Sheet'!F26:F26</f>
        <v>15000000</v>
      </c>
      <c r="F7" s="233"/>
      <c r="G7" s="233"/>
      <c r="H7" s="233"/>
      <c r="I7" s="233"/>
      <c r="J7" s="233"/>
      <c r="K7" s="234"/>
    </row>
    <row r="8" spans="1:11" x14ac:dyDescent="0.25">
      <c r="A8" s="209" t="s">
        <v>51</v>
      </c>
      <c r="B8" s="210"/>
      <c r="C8" s="210"/>
      <c r="D8" s="211"/>
      <c r="E8" s="235" cm="1">
        <f t="array" ref="E8">'Input Sheet'!F28:F28</f>
        <v>48</v>
      </c>
      <c r="F8" s="236"/>
      <c r="G8" s="236"/>
      <c r="H8" s="236"/>
      <c r="I8" s="236"/>
      <c r="J8" s="236"/>
      <c r="K8" s="237"/>
    </row>
    <row r="9" spans="1:11" x14ac:dyDescent="0.25">
      <c r="A9" s="209" t="s">
        <v>52</v>
      </c>
      <c r="B9" s="210"/>
      <c r="C9" s="210"/>
      <c r="D9" s="211"/>
      <c r="E9" s="212" t="s">
        <v>95</v>
      </c>
      <c r="F9" s="213"/>
      <c r="G9" s="213"/>
      <c r="H9" s="213"/>
      <c r="I9" s="213"/>
      <c r="J9" s="213"/>
      <c r="K9" s="214"/>
    </row>
    <row r="10" spans="1:11" x14ac:dyDescent="0.25">
      <c r="A10" s="203" t="s">
        <v>54</v>
      </c>
      <c r="B10" s="204"/>
      <c r="C10" s="204"/>
      <c r="D10" s="204"/>
      <c r="E10" s="204"/>
      <c r="F10" s="204"/>
      <c r="G10" s="204"/>
      <c r="H10" s="204"/>
      <c r="I10" s="204"/>
      <c r="J10" s="204"/>
      <c r="K10" s="205"/>
    </row>
    <row r="11" spans="1:11" x14ac:dyDescent="0.25">
      <c r="A11" s="215" t="s">
        <v>55</v>
      </c>
      <c r="B11" s="192"/>
      <c r="C11" s="192"/>
      <c r="D11" s="192"/>
      <c r="E11" s="216" t="s">
        <v>56</v>
      </c>
      <c r="F11" s="216"/>
      <c r="G11" s="216"/>
      <c r="H11" s="217" t="s">
        <v>57</v>
      </c>
      <c r="I11" s="218"/>
      <c r="J11" s="218"/>
      <c r="K11" s="219"/>
    </row>
    <row r="12" spans="1:11" x14ac:dyDescent="0.25">
      <c r="A12" s="215"/>
      <c r="B12" s="192"/>
      <c r="C12" s="192"/>
      <c r="D12" s="192"/>
      <c r="E12" s="26" cm="1">
        <f t="array" ref="E12">'Input Sheet'!F31:F31</f>
        <v>593575.30819102179</v>
      </c>
      <c r="F12" s="220" t="s">
        <v>58</v>
      </c>
      <c r="G12" s="221"/>
      <c r="H12" s="222">
        <v>0.3599</v>
      </c>
      <c r="I12" s="224" t="s">
        <v>59</v>
      </c>
      <c r="J12" s="224"/>
      <c r="K12" s="225"/>
    </row>
    <row r="13" spans="1:11" x14ac:dyDescent="0.25">
      <c r="A13" s="215"/>
      <c r="B13" s="192"/>
      <c r="C13" s="192"/>
      <c r="D13" s="192"/>
      <c r="E13" s="30">
        <f>'Amortization Schedule'!F18*12</f>
        <v>7122903.698292261</v>
      </c>
      <c r="F13" s="228" t="s">
        <v>60</v>
      </c>
      <c r="G13" s="229"/>
      <c r="H13" s="223"/>
      <c r="I13" s="226"/>
      <c r="J13" s="226"/>
      <c r="K13" s="227"/>
    </row>
    <row r="14" spans="1:11" x14ac:dyDescent="0.25">
      <c r="A14" s="176" t="s">
        <v>61</v>
      </c>
      <c r="B14" s="177"/>
      <c r="C14" s="177"/>
      <c r="D14" s="178"/>
      <c r="E14" s="27">
        <v>6900</v>
      </c>
      <c r="F14" s="194" t="s">
        <v>62</v>
      </c>
      <c r="G14" s="194"/>
      <c r="H14" s="194"/>
      <c r="I14" s="194"/>
      <c r="J14" s="194"/>
      <c r="K14" s="195"/>
    </row>
    <row r="15" spans="1:11" x14ac:dyDescent="0.25">
      <c r="A15" s="179"/>
      <c r="B15" s="180"/>
      <c r="C15" s="180"/>
      <c r="D15" s="181"/>
      <c r="E15" s="196" t="s">
        <v>63</v>
      </c>
      <c r="F15" s="194"/>
      <c r="G15" s="194"/>
      <c r="H15" s="194"/>
      <c r="I15" s="194"/>
      <c r="J15" s="194"/>
      <c r="K15" s="195"/>
    </row>
    <row r="16" spans="1:11" ht="30.75" customHeight="1" x14ac:dyDescent="0.25">
      <c r="A16" s="147" t="s">
        <v>64</v>
      </c>
      <c r="B16" s="148"/>
      <c r="C16" s="148"/>
      <c r="D16" s="149"/>
      <c r="E16" s="197" cm="1">
        <f t="array" ref="E16">'Input Sheet'!F31:F31</f>
        <v>593575.30819102179</v>
      </c>
      <c r="F16" s="198"/>
      <c r="G16" s="198"/>
      <c r="H16" s="198"/>
      <c r="I16" s="198"/>
      <c r="J16" s="198"/>
      <c r="K16" s="199"/>
    </row>
    <row r="17" spans="1:11" ht="27.75" customHeight="1" x14ac:dyDescent="0.25">
      <c r="A17" s="147" t="s">
        <v>65</v>
      </c>
      <c r="B17" s="148"/>
      <c r="C17" s="148"/>
      <c r="D17" s="149"/>
      <c r="E17" s="200">
        <f>'Amortization Schedule'!F78</f>
        <v>28491614.793169044</v>
      </c>
      <c r="F17" s="201"/>
      <c r="G17" s="201"/>
      <c r="H17" s="201"/>
      <c r="I17" s="201"/>
      <c r="J17" s="201"/>
      <c r="K17" s="202"/>
    </row>
    <row r="18" spans="1:11" x14ac:dyDescent="0.25">
      <c r="A18" s="203" t="s">
        <v>66</v>
      </c>
      <c r="B18" s="204"/>
      <c r="C18" s="204"/>
      <c r="D18" s="204"/>
      <c r="E18" s="204"/>
      <c r="F18" s="204"/>
      <c r="G18" s="204"/>
      <c r="H18" s="204"/>
      <c r="I18" s="204"/>
      <c r="J18" s="204"/>
      <c r="K18" s="205"/>
    </row>
    <row r="19" spans="1:11" ht="25.5" customHeight="1" x14ac:dyDescent="0.25">
      <c r="A19" s="206" t="s">
        <v>67</v>
      </c>
      <c r="B19" s="207"/>
      <c r="C19" s="207"/>
      <c r="D19" s="208"/>
      <c r="E19" s="150" t="s">
        <v>68</v>
      </c>
      <c r="F19" s="151"/>
      <c r="G19" s="151"/>
      <c r="H19" s="151"/>
      <c r="I19" s="151"/>
      <c r="J19" s="151"/>
      <c r="K19" s="152"/>
    </row>
    <row r="20" spans="1:11" ht="33" customHeight="1" x14ac:dyDescent="0.25">
      <c r="A20" s="147" t="s">
        <v>69</v>
      </c>
      <c r="B20" s="148"/>
      <c r="C20" s="148"/>
      <c r="D20" s="149"/>
      <c r="E20" s="150" t="s">
        <v>108</v>
      </c>
      <c r="F20" s="151"/>
      <c r="G20" s="151"/>
      <c r="H20" s="151"/>
      <c r="I20" s="151"/>
      <c r="J20" s="151"/>
      <c r="K20" s="152"/>
    </row>
    <row r="21" spans="1:11" ht="48" customHeight="1" x14ac:dyDescent="0.25">
      <c r="A21" s="147" t="s">
        <v>70</v>
      </c>
      <c r="B21" s="148"/>
      <c r="C21" s="148"/>
      <c r="D21" s="149"/>
      <c r="E21" s="192" t="s">
        <v>71</v>
      </c>
      <c r="F21" s="192"/>
      <c r="G21" s="192"/>
      <c r="H21" s="192"/>
      <c r="I21" s="192"/>
      <c r="J21" s="192"/>
      <c r="K21" s="193"/>
    </row>
    <row r="22" spans="1:11" x14ac:dyDescent="0.25">
      <c r="A22" s="170" t="s">
        <v>72</v>
      </c>
      <c r="B22" s="171"/>
      <c r="C22" s="171"/>
      <c r="D22" s="171"/>
      <c r="E22" s="171"/>
      <c r="F22" s="171"/>
      <c r="G22" s="171"/>
      <c r="H22" s="171"/>
      <c r="I22" s="171"/>
      <c r="J22" s="171"/>
      <c r="K22" s="172"/>
    </row>
    <row r="23" spans="1:11" ht="134.25" customHeight="1" x14ac:dyDescent="0.25">
      <c r="A23" s="147" t="s">
        <v>73</v>
      </c>
      <c r="B23" s="148"/>
      <c r="C23" s="148"/>
      <c r="D23" s="149"/>
      <c r="E23" s="173" t="s">
        <v>74</v>
      </c>
      <c r="F23" s="174"/>
      <c r="G23" s="174"/>
      <c r="H23" s="174"/>
      <c r="I23" s="174"/>
      <c r="J23" s="174"/>
      <c r="K23" s="175"/>
    </row>
    <row r="24" spans="1:11" ht="30.75" customHeight="1" x14ac:dyDescent="0.25">
      <c r="A24" s="176" t="s">
        <v>75</v>
      </c>
      <c r="B24" s="177"/>
      <c r="C24" s="177"/>
      <c r="D24" s="178"/>
      <c r="E24" s="182" t="s">
        <v>76</v>
      </c>
      <c r="F24" s="182"/>
      <c r="G24" s="182" t="s">
        <v>77</v>
      </c>
      <c r="H24" s="183"/>
      <c r="I24" s="184" t="s">
        <v>78</v>
      </c>
      <c r="J24" s="184"/>
      <c r="K24" s="185"/>
    </row>
    <row r="25" spans="1:11" ht="30" customHeight="1" x14ac:dyDescent="0.25">
      <c r="A25" s="179"/>
      <c r="B25" s="180"/>
      <c r="C25" s="180"/>
      <c r="D25" s="181"/>
      <c r="E25" s="186" t="s">
        <v>79</v>
      </c>
      <c r="F25" s="186"/>
      <c r="G25" s="29">
        <f>'Amortization Schedule'!F18*12</f>
        <v>7122903.698292261</v>
      </c>
      <c r="H25" s="28" t="s">
        <v>96</v>
      </c>
      <c r="I25" s="187" t="s">
        <v>80</v>
      </c>
      <c r="J25" s="186"/>
      <c r="K25" s="188"/>
    </row>
    <row r="26" spans="1:11" ht="45.75" customHeight="1" x14ac:dyDescent="0.25">
      <c r="A26" s="147" t="s">
        <v>81</v>
      </c>
      <c r="B26" s="148"/>
      <c r="C26" s="148"/>
      <c r="D26" s="149"/>
      <c r="E26" s="189" t="s">
        <v>82</v>
      </c>
      <c r="F26" s="190"/>
      <c r="G26" s="190"/>
      <c r="H26" s="190"/>
      <c r="I26" s="190"/>
      <c r="J26" s="190"/>
      <c r="K26" s="191"/>
    </row>
    <row r="27" spans="1:11" x14ac:dyDescent="0.25">
      <c r="A27" s="170" t="s">
        <v>83</v>
      </c>
      <c r="B27" s="171"/>
      <c r="C27" s="171"/>
      <c r="D27" s="171"/>
      <c r="E27" s="171"/>
      <c r="F27" s="171"/>
      <c r="G27" s="171"/>
      <c r="H27" s="171"/>
      <c r="I27" s="171"/>
      <c r="J27" s="171"/>
      <c r="K27" s="172"/>
    </row>
    <row r="28" spans="1:11" ht="32.25" customHeight="1" x14ac:dyDescent="0.25">
      <c r="A28" s="147" t="s">
        <v>84</v>
      </c>
      <c r="B28" s="148"/>
      <c r="C28" s="148"/>
      <c r="D28" s="149"/>
      <c r="E28" s="153" t="s">
        <v>85</v>
      </c>
      <c r="F28" s="148"/>
      <c r="G28" s="148"/>
      <c r="H28" s="148"/>
      <c r="I28" s="148"/>
      <c r="J28" s="148"/>
      <c r="K28" s="154"/>
    </row>
    <row r="29" spans="1:11" ht="28.5" customHeight="1" x14ac:dyDescent="0.25">
      <c r="A29" s="147" t="s">
        <v>86</v>
      </c>
      <c r="B29" s="148"/>
      <c r="C29" s="148"/>
      <c r="D29" s="149"/>
      <c r="E29" s="150" t="s">
        <v>87</v>
      </c>
      <c r="F29" s="151"/>
      <c r="G29" s="151"/>
      <c r="H29" s="151"/>
      <c r="I29" s="151"/>
      <c r="J29" s="151"/>
      <c r="K29" s="152"/>
    </row>
    <row r="30" spans="1:11" ht="39" customHeight="1" x14ac:dyDescent="0.25">
      <c r="A30" s="147" t="s">
        <v>88</v>
      </c>
      <c r="B30" s="148"/>
      <c r="C30" s="148"/>
      <c r="D30" s="149"/>
      <c r="E30" s="150" t="s">
        <v>89</v>
      </c>
      <c r="F30" s="151"/>
      <c r="G30" s="151"/>
      <c r="H30" s="151"/>
      <c r="I30" s="151"/>
      <c r="J30" s="151"/>
      <c r="K30" s="152"/>
    </row>
    <row r="31" spans="1:11" ht="41.25" customHeight="1" x14ac:dyDescent="0.25">
      <c r="A31" s="147" t="s">
        <v>90</v>
      </c>
      <c r="B31" s="148"/>
      <c r="C31" s="148"/>
      <c r="D31" s="149"/>
      <c r="E31" s="153" t="s">
        <v>109</v>
      </c>
      <c r="F31" s="148"/>
      <c r="G31" s="148"/>
      <c r="H31" s="148"/>
      <c r="I31" s="148"/>
      <c r="J31" s="148"/>
      <c r="K31" s="154"/>
    </row>
    <row r="32" spans="1:11" x14ac:dyDescent="0.25">
      <c r="A32" s="155" t="s">
        <v>91</v>
      </c>
      <c r="B32" s="156"/>
      <c r="C32" s="156"/>
      <c r="D32" s="157"/>
      <c r="E32" s="164" t="s">
        <v>92</v>
      </c>
      <c r="F32" s="156"/>
      <c r="G32" s="156"/>
      <c r="H32" s="156"/>
      <c r="I32" s="156"/>
      <c r="J32" s="156"/>
      <c r="K32" s="165"/>
    </row>
    <row r="33" spans="1:11" x14ac:dyDescent="0.25">
      <c r="A33" s="158"/>
      <c r="B33" s="159"/>
      <c r="C33" s="159"/>
      <c r="D33" s="160"/>
      <c r="E33" s="166"/>
      <c r="F33" s="159"/>
      <c r="G33" s="159"/>
      <c r="H33" s="159"/>
      <c r="I33" s="159"/>
      <c r="J33" s="159"/>
      <c r="K33" s="167"/>
    </row>
    <row r="34" spans="1:11" x14ac:dyDescent="0.25">
      <c r="A34" s="158"/>
      <c r="B34" s="159"/>
      <c r="C34" s="159"/>
      <c r="D34" s="160"/>
      <c r="E34" s="166"/>
      <c r="F34" s="159"/>
      <c r="G34" s="159"/>
      <c r="H34" s="159"/>
      <c r="I34" s="159"/>
      <c r="J34" s="159"/>
      <c r="K34" s="167"/>
    </row>
    <row r="35" spans="1:11" x14ac:dyDescent="0.25">
      <c r="A35" s="158"/>
      <c r="B35" s="159"/>
      <c r="C35" s="159"/>
      <c r="D35" s="160"/>
      <c r="E35" s="166"/>
      <c r="F35" s="159"/>
      <c r="G35" s="159"/>
      <c r="H35" s="159"/>
      <c r="I35" s="159"/>
      <c r="J35" s="159"/>
      <c r="K35" s="167"/>
    </row>
    <row r="36" spans="1:11" x14ac:dyDescent="0.25">
      <c r="A36" s="158"/>
      <c r="B36" s="159"/>
      <c r="C36" s="159"/>
      <c r="D36" s="160"/>
      <c r="E36" s="166"/>
      <c r="F36" s="159"/>
      <c r="G36" s="159"/>
      <c r="H36" s="159"/>
      <c r="I36" s="159"/>
      <c r="J36" s="159"/>
      <c r="K36" s="167"/>
    </row>
    <row r="37" spans="1:11" ht="15.75" thickBot="1" x14ac:dyDescent="0.3">
      <c r="A37" s="161"/>
      <c r="B37" s="162"/>
      <c r="C37" s="162"/>
      <c r="D37" s="163"/>
      <c r="E37" s="168"/>
      <c r="F37" s="162"/>
      <c r="G37" s="162"/>
      <c r="H37" s="162"/>
      <c r="I37" s="162"/>
      <c r="J37" s="162"/>
      <c r="K37" s="169"/>
    </row>
  </sheetData>
  <sheetProtection algorithmName="SHA-512" hashValue="qTJ2VaCZyZI33OoYWMd9nP0wg2T7Z2REr7/KFeD/YZR3I9dnF+cnA+p9Lf23y4RDsewT7ZfV3aYnCWiEKmk0HA==" saltValue="2s34dfGjntOeY+6GtioCyg==" spinCount="100000" sheet="1" objects="1" scenarios="1"/>
  <mergeCells count="58">
    <mergeCell ref="A5:K5"/>
    <mergeCell ref="A1:K1"/>
    <mergeCell ref="A2:K2"/>
    <mergeCell ref="A3:K3"/>
    <mergeCell ref="A4:D4"/>
    <mergeCell ref="E4:K4"/>
    <mergeCell ref="A6:D6"/>
    <mergeCell ref="E6:K6"/>
    <mergeCell ref="A7:D7"/>
    <mergeCell ref="E7:K7"/>
    <mergeCell ref="A8:D8"/>
    <mergeCell ref="E8:K8"/>
    <mergeCell ref="A9:D9"/>
    <mergeCell ref="E9:K9"/>
    <mergeCell ref="A10:K10"/>
    <mergeCell ref="A11:D13"/>
    <mergeCell ref="E11:G11"/>
    <mergeCell ref="H11:K11"/>
    <mergeCell ref="F12:G12"/>
    <mergeCell ref="H12:H13"/>
    <mergeCell ref="I12:K13"/>
    <mergeCell ref="F13:G13"/>
    <mergeCell ref="A21:D21"/>
    <mergeCell ref="E21:K21"/>
    <mergeCell ref="A14:D15"/>
    <mergeCell ref="F14:K14"/>
    <mergeCell ref="E15:K15"/>
    <mergeCell ref="A16:D16"/>
    <mergeCell ref="E16:K16"/>
    <mergeCell ref="A17:D17"/>
    <mergeCell ref="E17:K17"/>
    <mergeCell ref="A18:K18"/>
    <mergeCell ref="A19:D19"/>
    <mergeCell ref="E19:K19"/>
    <mergeCell ref="A20:D20"/>
    <mergeCell ref="E20:K20"/>
    <mergeCell ref="A29:D29"/>
    <mergeCell ref="E29:K29"/>
    <mergeCell ref="A22:K22"/>
    <mergeCell ref="A23:D23"/>
    <mergeCell ref="E23:K23"/>
    <mergeCell ref="A24:D25"/>
    <mergeCell ref="E24:F24"/>
    <mergeCell ref="G24:H24"/>
    <mergeCell ref="I24:K24"/>
    <mergeCell ref="E25:F25"/>
    <mergeCell ref="I25:K25"/>
    <mergeCell ref="A26:D26"/>
    <mergeCell ref="E26:K26"/>
    <mergeCell ref="A27:K27"/>
    <mergeCell ref="A28:D28"/>
    <mergeCell ref="E28:K28"/>
    <mergeCell ref="A30:D30"/>
    <mergeCell ref="E30:K30"/>
    <mergeCell ref="A31:D31"/>
    <mergeCell ref="E31:K31"/>
    <mergeCell ref="A32:D37"/>
    <mergeCell ref="E32:K37"/>
  </mergeCells>
  <pageMargins left="0.7" right="0.7" top="0.75" bottom="0.75" header="0.3" footer="0.3"/>
  <pageSetup scale="73"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8C164C83-685C-4AAE-99D0-CF3A0D9A46EA}">
          <x14:formula1>
            <xm:f>Sheet1!$A$1:$A$2</xm:f>
          </x14:formula1>
          <xm:sqref>E9:K9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31D341-6341-435C-8B05-5028D8ED4F06}">
  <sheetPr>
    <tabColor theme="9" tint="-0.249977111117893"/>
  </sheetPr>
  <dimension ref="A1:E8"/>
  <sheetViews>
    <sheetView workbookViewId="0">
      <selection activeCell="B3" sqref="B3"/>
    </sheetView>
  </sheetViews>
  <sheetFormatPr defaultRowHeight="15" x14ac:dyDescent="0.25"/>
  <cols>
    <col min="1" max="1" width="15.140625" customWidth="1"/>
  </cols>
  <sheetData>
    <row r="1" spans="1:5" x14ac:dyDescent="0.25">
      <c r="A1" t="s">
        <v>53</v>
      </c>
      <c r="B1" t="s">
        <v>39</v>
      </c>
    </row>
    <row r="2" spans="1:5" x14ac:dyDescent="0.25">
      <c r="A2" t="s">
        <v>95</v>
      </c>
      <c r="B2" t="s">
        <v>117</v>
      </c>
    </row>
    <row r="8" spans="1:5" x14ac:dyDescent="0.25">
      <c r="E8" t="e" cm="1">
        <f t="array" ref="E8">+FED</f>
        <v>#NAME?</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BCF236-4030-497B-9BAE-3B1698B48F88}">
  <sheetPr>
    <tabColor theme="9" tint="-0.249977111117893"/>
  </sheetPr>
  <dimension ref="A1:L81"/>
  <sheetViews>
    <sheetView showGridLines="0" topLeftCell="A4" zoomScale="140" zoomScaleNormal="140" zoomScaleSheetLayoutView="130" workbookViewId="0">
      <selection activeCell="E68" sqref="E68"/>
    </sheetView>
  </sheetViews>
  <sheetFormatPr defaultRowHeight="15" x14ac:dyDescent="0.25"/>
  <cols>
    <col min="1" max="2" width="11.85546875" style="3" customWidth="1"/>
    <col min="3" max="3" width="29.5703125" style="3" customWidth="1"/>
    <col min="4" max="4" width="19.42578125" style="3" customWidth="1"/>
    <col min="5" max="5" width="16.42578125" style="3" customWidth="1"/>
    <col min="6" max="6" width="16.140625" style="3" customWidth="1"/>
    <col min="7" max="7" width="29.7109375" style="3" customWidth="1"/>
    <col min="8" max="8" width="16.140625" style="3" customWidth="1"/>
    <col min="9" max="9" width="14.42578125" style="5" customWidth="1"/>
    <col min="10" max="16384" width="9.140625" style="3"/>
  </cols>
  <sheetData>
    <row r="1" spans="2:12" ht="55.5" customHeight="1" x14ac:dyDescent="0.25">
      <c r="C1" s="263" t="s">
        <v>93</v>
      </c>
      <c r="D1" s="263"/>
      <c r="E1" s="263"/>
      <c r="F1" s="263"/>
      <c r="G1" s="263"/>
      <c r="H1" s="263"/>
      <c r="I1" s="263"/>
    </row>
    <row r="2" spans="2:12" ht="45" customHeight="1" x14ac:dyDescent="0.25">
      <c r="C2" s="263"/>
      <c r="D2" s="263"/>
      <c r="E2" s="263"/>
      <c r="F2" s="263"/>
      <c r="G2" s="263"/>
      <c r="H2" s="263"/>
      <c r="I2" s="263"/>
    </row>
    <row r="3" spans="2:12" x14ac:dyDescent="0.25">
      <c r="B3" s="4"/>
      <c r="C3" s="4"/>
      <c r="D3" s="4"/>
      <c r="H3" s="5"/>
      <c r="I3" s="3"/>
    </row>
    <row r="4" spans="2:12" x14ac:dyDescent="0.25">
      <c r="B4" s="4"/>
      <c r="C4" s="264" t="s">
        <v>5</v>
      </c>
      <c r="D4" s="265"/>
      <c r="F4" s="6"/>
      <c r="G4" s="266" t="s">
        <v>6</v>
      </c>
      <c r="H4" s="267"/>
      <c r="I4" s="3"/>
    </row>
    <row r="5" spans="2:12" x14ac:dyDescent="0.25">
      <c r="B5" s="4"/>
      <c r="C5" s="7" t="s">
        <v>0</v>
      </c>
      <c r="D5" s="8" t="str" cm="1">
        <f t="array" ref="D5">'Input Sheet'!F17:F17</f>
        <v>Haniya Syed.</v>
      </c>
      <c r="G5" s="9" t="s">
        <v>7</v>
      </c>
      <c r="H5" s="10">
        <f>IF(D6, -PMT(Loanisgood/D9, H6, D8), "")</f>
        <v>593575.30819102179</v>
      </c>
      <c r="I5" s="3"/>
    </row>
    <row r="6" spans="2:12" x14ac:dyDescent="0.25">
      <c r="B6" s="4"/>
      <c r="C6" s="7" t="s">
        <v>1</v>
      </c>
      <c r="D6" s="11">
        <f>'Input Sheet'!F27</f>
        <v>0.3599</v>
      </c>
      <c r="G6" s="12" t="s">
        <v>8</v>
      </c>
      <c r="H6" s="13">
        <f>D7</f>
        <v>48</v>
      </c>
      <c r="I6" s="3"/>
    </row>
    <row r="7" spans="2:12" x14ac:dyDescent="0.25">
      <c r="B7" s="4"/>
      <c r="C7" s="7" t="s">
        <v>10</v>
      </c>
      <c r="D7" s="14">
        <f>'Input Sheet'!F28</f>
        <v>48</v>
      </c>
      <c r="G7" s="12" t="s">
        <v>9</v>
      </c>
      <c r="H7" s="15">
        <f>SUM(E18:E77)</f>
        <v>13491614.793169037</v>
      </c>
      <c r="I7" s="3"/>
    </row>
    <row r="8" spans="2:12" x14ac:dyDescent="0.25">
      <c r="B8" s="4"/>
      <c r="C8" s="7" t="s">
        <v>2</v>
      </c>
      <c r="D8" s="16">
        <f>'Input Sheet'!F26</f>
        <v>15000000</v>
      </c>
      <c r="H8" s="17"/>
      <c r="I8" s="3"/>
    </row>
    <row r="9" spans="2:12" x14ac:dyDescent="0.25">
      <c r="B9" s="4"/>
      <c r="C9" s="7" t="s">
        <v>4</v>
      </c>
      <c r="D9" s="8">
        <v>12</v>
      </c>
      <c r="H9" s="18"/>
      <c r="I9" s="19"/>
    </row>
    <row r="10" spans="2:12" x14ac:dyDescent="0.25">
      <c r="B10" s="4"/>
      <c r="C10" s="7" t="s">
        <v>3</v>
      </c>
      <c r="D10" s="20">
        <f>'Input Sheet'!F30</f>
        <v>46082</v>
      </c>
      <c r="G10" s="22"/>
    </row>
    <row r="11" spans="2:12" x14ac:dyDescent="0.25">
      <c r="B11" s="4"/>
      <c r="C11" s="4"/>
      <c r="D11" s="21"/>
      <c r="H11" s="5"/>
      <c r="I11" s="3"/>
      <c r="L11" s="23"/>
    </row>
    <row r="13" spans="2:12" x14ac:dyDescent="0.25">
      <c r="C13" s="24" t="s">
        <v>17</v>
      </c>
    </row>
    <row r="15" spans="2:12" ht="15.75" thickBot="1" x14ac:dyDescent="0.3"/>
    <row r="16" spans="2:12" ht="21" x14ac:dyDescent="0.35">
      <c r="B16" s="260" t="s">
        <v>100</v>
      </c>
      <c r="C16" s="261"/>
      <c r="D16" s="261"/>
      <c r="E16" s="261"/>
      <c r="F16" s="261"/>
      <c r="G16" s="262"/>
      <c r="H16" s="5"/>
      <c r="I16" s="3"/>
    </row>
    <row r="17" spans="1:9" x14ac:dyDescent="0.25">
      <c r="A17" s="25"/>
      <c r="B17" s="8" t="s">
        <v>11</v>
      </c>
      <c r="C17" s="38" t="s">
        <v>12</v>
      </c>
      <c r="D17" s="8" t="s">
        <v>13</v>
      </c>
      <c r="E17" s="8" t="s">
        <v>14</v>
      </c>
      <c r="F17" s="8" t="s">
        <v>15</v>
      </c>
      <c r="G17" s="13" t="s">
        <v>16</v>
      </c>
      <c r="I17" s="3"/>
    </row>
    <row r="18" spans="1:9" x14ac:dyDescent="0.25">
      <c r="B18" s="35">
        <f>COUNTIF($C$18:C18, "&lt;&gt;""")</f>
        <v>1</v>
      </c>
      <c r="C18" s="36">
        <f>IF(ROW(C1)-1&lt;$D$7, EDATE($D$10, ROW(C1)-1), "")</f>
        <v>46082</v>
      </c>
      <c r="D18" s="37">
        <f>IFERROR(F18-E18,0)</f>
        <v>143700.30819102179</v>
      </c>
      <c r="E18" s="37">
        <f>IFERROR(Loanisgood/$D$9*$D$8,0)</f>
        <v>449875</v>
      </c>
      <c r="F18" s="34">
        <f>IF(ROW(C1)-ROW($C$1)+1 &lt;=$D$7, IF($D$6,-PMT(Loanisgood/$D$9,$H$6,$D$8),""),"")</f>
        <v>593575.30819102179</v>
      </c>
      <c r="G18" s="59">
        <f>$D$8-D18</f>
        <v>14856299.691808978</v>
      </c>
      <c r="I18" s="3"/>
    </row>
    <row r="19" spans="1:9" x14ac:dyDescent="0.25">
      <c r="B19" s="31">
        <f>COUNTIF($C$18:C19, "&lt;&gt;""")</f>
        <v>2</v>
      </c>
      <c r="C19" s="32">
        <f t="shared" ref="C19:C50" si="0">IF(ROW(A2)-1&lt;$D$7, EDATE($D$10, ROW(A2)-1), "")</f>
        <v>46113</v>
      </c>
      <c r="D19" s="37">
        <f t="shared" ref="D19:D77" si="1">IFERROR(F19-E19,0)</f>
        <v>148010.11993418419</v>
      </c>
      <c r="E19" s="33">
        <f t="shared" ref="E19:E50" si="2">IFERROR(Loanisgood/$D$9*G18,0)</f>
        <v>445565.1882568376</v>
      </c>
      <c r="F19" s="34">
        <f t="shared" ref="F19:F49" si="3">IF(ROW(C2)-ROW($C$1)+1 &lt;=$D$7, IF($D$6,-PMT(Loanisgood/$D$9,$H$6,$D$8),""),"")</f>
        <v>593575.30819102179</v>
      </c>
      <c r="G19" s="58">
        <f t="shared" ref="G19:G50" si="4">G18-D19</f>
        <v>14708289.571874794</v>
      </c>
      <c r="I19" s="3"/>
    </row>
    <row r="20" spans="1:9" x14ac:dyDescent="0.25">
      <c r="B20" s="31">
        <f>COUNTIF($C$18:C20, "&lt;&gt;""")</f>
        <v>3</v>
      </c>
      <c r="C20" s="32">
        <f t="shared" si="0"/>
        <v>46143</v>
      </c>
      <c r="D20" s="37">
        <f t="shared" si="1"/>
        <v>152449.1901145436</v>
      </c>
      <c r="E20" s="33">
        <f t="shared" si="2"/>
        <v>441126.11807647819</v>
      </c>
      <c r="F20" s="34">
        <f t="shared" si="3"/>
        <v>593575.30819102179</v>
      </c>
      <c r="G20" s="58">
        <f t="shared" si="4"/>
        <v>14555840.381760251</v>
      </c>
      <c r="I20" s="3"/>
    </row>
    <row r="21" spans="1:9" x14ac:dyDescent="0.25">
      <c r="B21" s="31">
        <f>COUNTIF($C$18:C21, "&lt;&gt;""")</f>
        <v>4</v>
      </c>
      <c r="C21" s="32">
        <f t="shared" si="0"/>
        <v>46174</v>
      </c>
      <c r="D21" s="37">
        <f t="shared" si="1"/>
        <v>157021.39540806226</v>
      </c>
      <c r="E21" s="33">
        <f t="shared" si="2"/>
        <v>436553.91278295952</v>
      </c>
      <c r="F21" s="34">
        <f t="shared" si="3"/>
        <v>593575.30819102179</v>
      </c>
      <c r="G21" s="58">
        <f t="shared" si="4"/>
        <v>14398818.986352189</v>
      </c>
      <c r="I21" s="3"/>
    </row>
    <row r="22" spans="1:9" x14ac:dyDescent="0.25">
      <c r="B22" s="31">
        <f>COUNTIF($C$18:C22, "&lt;&gt;""")</f>
        <v>5</v>
      </c>
      <c r="C22" s="32">
        <f t="shared" si="0"/>
        <v>46204</v>
      </c>
      <c r="D22" s="37">
        <f t="shared" si="1"/>
        <v>161730.72875867574</v>
      </c>
      <c r="E22" s="33">
        <f t="shared" si="2"/>
        <v>431844.57943234604</v>
      </c>
      <c r="F22" s="34">
        <f t="shared" si="3"/>
        <v>593575.30819102179</v>
      </c>
      <c r="G22" s="58">
        <f t="shared" si="4"/>
        <v>14237088.257593513</v>
      </c>
      <c r="I22" s="3"/>
    </row>
    <row r="23" spans="1:9" x14ac:dyDescent="0.25">
      <c r="B23" s="31">
        <f>COUNTIF($C$18:C23, "&lt;&gt;""")</f>
        <v>6</v>
      </c>
      <c r="C23" s="32">
        <f t="shared" si="0"/>
        <v>46235</v>
      </c>
      <c r="D23" s="37">
        <f t="shared" si="1"/>
        <v>166581.30286536302</v>
      </c>
      <c r="E23" s="33">
        <f t="shared" si="2"/>
        <v>426994.00532565877</v>
      </c>
      <c r="F23" s="34">
        <f t="shared" si="3"/>
        <v>593575.30819102179</v>
      </c>
      <c r="G23" s="58">
        <f t="shared" si="4"/>
        <v>14070506.954728149</v>
      </c>
      <c r="I23" s="3"/>
    </row>
    <row r="24" spans="1:9" x14ac:dyDescent="0.25">
      <c r="B24" s="31">
        <f>COUNTIF($C$18:C24, "&lt;&gt;""")</f>
        <v>7</v>
      </c>
      <c r="C24" s="32">
        <f t="shared" si="0"/>
        <v>46266</v>
      </c>
      <c r="D24" s="37">
        <f t="shared" si="1"/>
        <v>171577.35377380007</v>
      </c>
      <c r="E24" s="33">
        <f t="shared" si="2"/>
        <v>421997.95441722171</v>
      </c>
      <c r="F24" s="34">
        <f t="shared" si="3"/>
        <v>593575.30819102179</v>
      </c>
      <c r="G24" s="58">
        <f t="shared" si="4"/>
        <v>13898929.600954348</v>
      </c>
      <c r="I24" s="3"/>
    </row>
    <row r="25" spans="1:9" x14ac:dyDescent="0.25">
      <c r="B25" s="31">
        <f>COUNTIF($C$18:C25, "&lt;&gt;""")</f>
        <v>8</v>
      </c>
      <c r="C25" s="32">
        <f t="shared" si="0"/>
        <v>46296</v>
      </c>
      <c r="D25" s="37">
        <f t="shared" si="1"/>
        <v>176723.24457573262</v>
      </c>
      <c r="E25" s="33">
        <f t="shared" si="2"/>
        <v>416852.06361528917</v>
      </c>
      <c r="F25" s="34">
        <f t="shared" si="3"/>
        <v>593575.30819102179</v>
      </c>
      <c r="G25" s="58">
        <f t="shared" si="4"/>
        <v>13722206.356378615</v>
      </c>
      <c r="I25" s="3"/>
    </row>
    <row r="26" spans="1:9" x14ac:dyDescent="0.25">
      <c r="B26" s="31">
        <f>COUNTIF($C$18:C26, "&lt;&gt;""")</f>
        <v>9</v>
      </c>
      <c r="C26" s="32">
        <f t="shared" si="0"/>
        <v>46327</v>
      </c>
      <c r="D26" s="37">
        <f t="shared" si="1"/>
        <v>182023.46921929985</v>
      </c>
      <c r="E26" s="33">
        <f t="shared" si="2"/>
        <v>411551.83897172194</v>
      </c>
      <c r="F26" s="34">
        <f t="shared" si="3"/>
        <v>593575.30819102179</v>
      </c>
      <c r="G26" s="58">
        <f t="shared" si="4"/>
        <v>13540182.887159316</v>
      </c>
      <c r="I26" s="3"/>
    </row>
    <row r="27" spans="1:9" x14ac:dyDescent="0.25">
      <c r="B27" s="31">
        <f>COUNTIF($C$18:C27, "&lt;&gt;""")</f>
        <v>10</v>
      </c>
      <c r="C27" s="32">
        <f t="shared" si="0"/>
        <v>46357</v>
      </c>
      <c r="D27" s="37">
        <f t="shared" si="1"/>
        <v>187482.65643363533</v>
      </c>
      <c r="E27" s="33">
        <f t="shared" si="2"/>
        <v>406092.65175738645</v>
      </c>
      <c r="F27" s="34">
        <f t="shared" si="3"/>
        <v>593575.30819102179</v>
      </c>
      <c r="G27" s="58">
        <f t="shared" si="4"/>
        <v>13352700.230725681</v>
      </c>
      <c r="I27" s="3"/>
    </row>
    <row r="28" spans="1:9" x14ac:dyDescent="0.25">
      <c r="B28" s="31">
        <f>COUNTIF($C$18:C28, "&lt;&gt;""")</f>
        <v>11</v>
      </c>
      <c r="C28" s="32">
        <f t="shared" si="0"/>
        <v>46388</v>
      </c>
      <c r="D28" s="37">
        <f t="shared" si="1"/>
        <v>193105.57377117407</v>
      </c>
      <c r="E28" s="33">
        <f t="shared" si="2"/>
        <v>400469.73441984772</v>
      </c>
      <c r="F28" s="34">
        <f t="shared" si="3"/>
        <v>593575.30819102179</v>
      </c>
      <c r="G28" s="58">
        <f t="shared" si="4"/>
        <v>13159594.656954508</v>
      </c>
      <c r="I28" s="3"/>
    </row>
    <row r="29" spans="1:9" x14ac:dyDescent="0.25">
      <c r="B29" s="31">
        <f>COUNTIF($C$18:C29, "&lt;&gt;""")</f>
        <v>12</v>
      </c>
      <c r="C29" s="32">
        <f t="shared" si="0"/>
        <v>46419</v>
      </c>
      <c r="D29" s="37">
        <f t="shared" si="1"/>
        <v>198897.13177119452</v>
      </c>
      <c r="E29" s="33">
        <f t="shared" si="2"/>
        <v>394678.17641982727</v>
      </c>
      <c r="F29" s="34">
        <f t="shared" si="3"/>
        <v>593575.30819102179</v>
      </c>
      <c r="G29" s="58">
        <f t="shared" si="4"/>
        <v>12960697.525183314</v>
      </c>
      <c r="I29" s="3"/>
    </row>
    <row r="30" spans="1:9" x14ac:dyDescent="0.25">
      <c r="B30" s="31">
        <f>COUNTIF($C$18:C30, "&lt;&gt;""")</f>
        <v>13</v>
      </c>
      <c r="C30" s="32">
        <f t="shared" si="0"/>
        <v>46447</v>
      </c>
      <c r="D30" s="37">
        <f t="shared" si="1"/>
        <v>204862.38824823219</v>
      </c>
      <c r="E30" s="33">
        <f>IFERROR(Loanisgood/$D$9*G29,0)</f>
        <v>388712.91994278959</v>
      </c>
      <c r="F30" s="34">
        <f t="shared" si="3"/>
        <v>593575.30819102179</v>
      </c>
      <c r="G30" s="58">
        <f t="shared" si="4"/>
        <v>12755835.136935081</v>
      </c>
      <c r="I30" s="3"/>
    </row>
    <row r="31" spans="1:9" x14ac:dyDescent="0.25">
      <c r="B31" s="31">
        <f>COUNTIF($C$18:C31, "&lt;&gt;""")</f>
        <v>14</v>
      </c>
      <c r="C31" s="32">
        <f t="shared" si="0"/>
        <v>46478</v>
      </c>
      <c r="D31" s="37">
        <f t="shared" si="1"/>
        <v>211006.55270911049</v>
      </c>
      <c r="E31" s="33">
        <f t="shared" si="2"/>
        <v>382568.7554819113</v>
      </c>
      <c r="F31" s="34">
        <f t="shared" si="3"/>
        <v>593575.30819102179</v>
      </c>
      <c r="G31" s="58">
        <f t="shared" si="4"/>
        <v>12544828.584225971</v>
      </c>
      <c r="I31" s="3"/>
    </row>
    <row r="32" spans="1:9" x14ac:dyDescent="0.25">
      <c r="B32" s="31">
        <f>COUNTIF($C$18:C32, "&lt;&gt;""")</f>
        <v>15</v>
      </c>
      <c r="C32" s="32">
        <f t="shared" si="0"/>
        <v>46508</v>
      </c>
      <c r="D32" s="37">
        <f t="shared" si="1"/>
        <v>217334.99090244452</v>
      </c>
      <c r="E32" s="33">
        <f t="shared" si="2"/>
        <v>376240.31728857727</v>
      </c>
      <c r="F32" s="34">
        <f t="shared" si="3"/>
        <v>593575.30819102179</v>
      </c>
      <c r="G32" s="58">
        <f t="shared" si="4"/>
        <v>12327493.593323527</v>
      </c>
      <c r="I32" s="3"/>
    </row>
    <row r="33" spans="2:9" x14ac:dyDescent="0.25">
      <c r="B33" s="31">
        <f>COUNTIF($C$18:C33, "&lt;&gt;""")</f>
        <v>16</v>
      </c>
      <c r="C33" s="32">
        <f t="shared" si="0"/>
        <v>46539</v>
      </c>
      <c r="D33" s="37">
        <f t="shared" si="1"/>
        <v>223853.22950459371</v>
      </c>
      <c r="E33" s="33">
        <f t="shared" si="2"/>
        <v>369722.07868642808</v>
      </c>
      <c r="F33" s="34">
        <f t="shared" si="3"/>
        <v>593575.30819102179</v>
      </c>
      <c r="G33" s="58">
        <f t="shared" si="4"/>
        <v>12103640.363818932</v>
      </c>
      <c r="I33" s="3"/>
    </row>
    <row r="34" spans="2:9" x14ac:dyDescent="0.25">
      <c r="B34" s="31">
        <f>COUNTIF($C$18:C34, "&lt;&gt;""")</f>
        <v>17</v>
      </c>
      <c r="C34" s="32">
        <f t="shared" si="0"/>
        <v>46569</v>
      </c>
      <c r="D34" s="37">
        <f t="shared" si="1"/>
        <v>230566.96094615234</v>
      </c>
      <c r="E34" s="33">
        <f t="shared" si="2"/>
        <v>363008.34724486945</v>
      </c>
      <c r="F34" s="34">
        <f t="shared" si="3"/>
        <v>593575.30819102179</v>
      </c>
      <c r="G34" s="58">
        <f t="shared" si="4"/>
        <v>11873073.40287278</v>
      </c>
      <c r="I34" s="3"/>
    </row>
    <row r="35" spans="2:9" x14ac:dyDescent="0.25">
      <c r="B35" s="31">
        <f>COUNTIF($C$18:C35, "&lt;&gt;""")</f>
        <v>18</v>
      </c>
      <c r="C35" s="32">
        <f t="shared" si="0"/>
        <v>46600</v>
      </c>
      <c r="D35" s="37">
        <f t="shared" si="1"/>
        <v>237482.04838319565</v>
      </c>
      <c r="E35" s="33">
        <f t="shared" si="2"/>
        <v>356093.25980782614</v>
      </c>
      <c r="F35" s="34">
        <f t="shared" si="3"/>
        <v>593575.30819102179</v>
      </c>
      <c r="G35" s="58">
        <f t="shared" si="4"/>
        <v>11635591.354489585</v>
      </c>
      <c r="I35" s="3"/>
    </row>
    <row r="36" spans="2:9" x14ac:dyDescent="0.25">
      <c r="B36" s="31">
        <f>COUNTIF($C$18:C36, "&lt;&gt;""")</f>
        <v>19</v>
      </c>
      <c r="C36" s="32">
        <f t="shared" si="0"/>
        <v>46631</v>
      </c>
      <c r="D36" s="37">
        <f t="shared" si="1"/>
        <v>244604.53081762162</v>
      </c>
      <c r="E36" s="33">
        <f t="shared" si="2"/>
        <v>348970.77737340017</v>
      </c>
      <c r="F36" s="34">
        <f t="shared" si="3"/>
        <v>593575.30819102179</v>
      </c>
      <c r="G36" s="58">
        <f t="shared" si="4"/>
        <v>11390986.823671963</v>
      </c>
      <c r="I36" s="3"/>
    </row>
    <row r="37" spans="2:9" x14ac:dyDescent="0.25">
      <c r="B37" s="31">
        <f>COUNTIF($C$18:C37, "&lt;&gt;""")</f>
        <v>20</v>
      </c>
      <c r="C37" s="32">
        <f t="shared" si="0"/>
        <v>46661</v>
      </c>
      <c r="D37" s="37">
        <f t="shared" si="1"/>
        <v>251940.62837106019</v>
      </c>
      <c r="E37" s="33">
        <f t="shared" si="2"/>
        <v>341634.6798199616</v>
      </c>
      <c r="F37" s="34">
        <f t="shared" si="3"/>
        <v>593575.30819102179</v>
      </c>
      <c r="G37" s="58">
        <f t="shared" si="4"/>
        <v>11139046.195300903</v>
      </c>
      <c r="I37" s="3"/>
    </row>
    <row r="38" spans="2:9" x14ac:dyDescent="0.25">
      <c r="B38" s="31">
        <f>COUNTIF($C$18:C38, "&lt;&gt;""")</f>
        <v>21</v>
      </c>
      <c r="C38" s="32">
        <f t="shared" si="0"/>
        <v>46692</v>
      </c>
      <c r="D38" s="37">
        <f t="shared" si="1"/>
        <v>259496.74771695555</v>
      </c>
      <c r="E38" s="33">
        <f t="shared" si="2"/>
        <v>334078.56047406624</v>
      </c>
      <c r="F38" s="34">
        <f t="shared" si="3"/>
        <v>593575.30819102179</v>
      </c>
      <c r="G38" s="58">
        <f t="shared" si="4"/>
        <v>10879549.447583947</v>
      </c>
      <c r="I38" s="3"/>
    </row>
    <row r="39" spans="2:9" x14ac:dyDescent="0.25">
      <c r="B39" s="31">
        <f>COUNTIF($C$18:C39, "&lt;&gt;""")</f>
        <v>22</v>
      </c>
      <c r="C39" s="32">
        <f t="shared" si="0"/>
        <v>46722</v>
      </c>
      <c r="D39" s="37">
        <f t="shared" si="1"/>
        <v>267279.48767556658</v>
      </c>
      <c r="E39" s="33">
        <f t="shared" si="2"/>
        <v>326295.82051545521</v>
      </c>
      <c r="F39" s="34">
        <f t="shared" si="3"/>
        <v>593575.30819102179</v>
      </c>
      <c r="G39" s="58">
        <f t="shared" si="4"/>
        <v>10612269.959908381</v>
      </c>
      <c r="I39" s="3"/>
    </row>
    <row r="40" spans="2:9" x14ac:dyDescent="0.25">
      <c r="B40" s="31">
        <f>COUNTIF($C$18:C40, "&lt;&gt;""")</f>
        <v>23</v>
      </c>
      <c r="C40" s="32">
        <f t="shared" si="0"/>
        <v>46753</v>
      </c>
      <c r="D40" s="37">
        <f t="shared" si="1"/>
        <v>275295.64497676957</v>
      </c>
      <c r="E40" s="33">
        <f t="shared" si="2"/>
        <v>318279.66321425221</v>
      </c>
      <c r="F40" s="34">
        <f t="shared" si="3"/>
        <v>593575.30819102179</v>
      </c>
      <c r="G40" s="58">
        <f t="shared" si="4"/>
        <v>10336974.314931612</v>
      </c>
      <c r="I40" s="3"/>
    </row>
    <row r="41" spans="2:9" x14ac:dyDescent="0.25">
      <c r="B41" s="31">
        <f>COUNTIF($C$18:C41, "&lt;&gt;""")</f>
        <v>24</v>
      </c>
      <c r="C41" s="32">
        <f t="shared" si="0"/>
        <v>46784</v>
      </c>
      <c r="D41" s="37">
        <f t="shared" si="1"/>
        <v>283552.22019569785</v>
      </c>
      <c r="E41" s="33">
        <f t="shared" si="2"/>
        <v>310023.08799532393</v>
      </c>
      <c r="F41" s="34">
        <f t="shared" si="3"/>
        <v>593575.30819102179</v>
      </c>
      <c r="G41" s="58">
        <f>G40-D41</f>
        <v>10053422.094735915</v>
      </c>
      <c r="I41" s="3"/>
    </row>
    <row r="42" spans="2:9" x14ac:dyDescent="0.25">
      <c r="B42" s="31">
        <f>COUNTIF($C$18:C42, "&lt;&gt;""")</f>
        <v>25</v>
      </c>
      <c r="C42" s="32">
        <f t="shared" si="0"/>
        <v>46813</v>
      </c>
      <c r="D42" s="37">
        <f t="shared" si="1"/>
        <v>292056.4238664005</v>
      </c>
      <c r="E42" s="33">
        <f t="shared" si="2"/>
        <v>301518.88432462129</v>
      </c>
      <c r="F42" s="34">
        <f t="shared" si="3"/>
        <v>593575.30819102179</v>
      </c>
      <c r="G42" s="58">
        <f t="shared" si="4"/>
        <v>9761365.6708695143</v>
      </c>
      <c r="I42" s="3"/>
    </row>
    <row r="43" spans="2:9" x14ac:dyDescent="0.25">
      <c r="B43" s="31">
        <f>COUNTIF($C$18:C43, "&lt;&gt;""")</f>
        <v>26</v>
      </c>
      <c r="C43" s="32">
        <f t="shared" si="0"/>
        <v>46844</v>
      </c>
      <c r="D43" s="37">
        <f t="shared" si="1"/>
        <v>300815.68277886027</v>
      </c>
      <c r="E43" s="33">
        <f t="shared" si="2"/>
        <v>292759.62541216152</v>
      </c>
      <c r="F43" s="34">
        <f t="shared" si="3"/>
        <v>593575.30819102179</v>
      </c>
      <c r="G43" s="58">
        <f t="shared" si="4"/>
        <v>9460549.9880906548</v>
      </c>
      <c r="I43" s="3"/>
    </row>
    <row r="44" spans="2:9" x14ac:dyDescent="0.25">
      <c r="B44" s="31">
        <f>COUNTIF($C$18:C44, "&lt;&gt;""")</f>
        <v>27</v>
      </c>
      <c r="C44" s="32">
        <f t="shared" si="0"/>
        <v>46874</v>
      </c>
      <c r="D44" s="37">
        <f t="shared" si="1"/>
        <v>309837.64646486955</v>
      </c>
      <c r="E44" s="33">
        <f t="shared" si="2"/>
        <v>283737.66172615223</v>
      </c>
      <c r="F44" s="34">
        <f t="shared" si="3"/>
        <v>593575.30819102179</v>
      </c>
      <c r="G44" s="58">
        <f t="shared" si="4"/>
        <v>9150712.3416257855</v>
      </c>
      <c r="I44" s="3"/>
    </row>
    <row r="45" spans="2:9" x14ac:dyDescent="0.25">
      <c r="B45" s="31">
        <f>COUNTIF($C$18:C45, "&lt;&gt;""")</f>
        <v>28</v>
      </c>
      <c r="C45" s="32">
        <f t="shared" si="0"/>
        <v>46905</v>
      </c>
      <c r="D45" s="37">
        <f t="shared" si="1"/>
        <v>319130.19387842843</v>
      </c>
      <c r="E45" s="33">
        <f t="shared" si="2"/>
        <v>274445.11431259336</v>
      </c>
      <c r="F45" s="34">
        <f t="shared" si="3"/>
        <v>593575.30819102179</v>
      </c>
      <c r="G45" s="58">
        <f t="shared" si="4"/>
        <v>8831582.1477473564</v>
      </c>
      <c r="I45" s="3"/>
    </row>
    <row r="46" spans="2:9" x14ac:dyDescent="0.25">
      <c r="B46" s="31">
        <f>COUNTIF($C$18:C46, "&lt;&gt;""")</f>
        <v>29</v>
      </c>
      <c r="C46" s="32">
        <f t="shared" si="0"/>
        <v>46935</v>
      </c>
      <c r="D46" s="37">
        <f t="shared" si="1"/>
        <v>328701.44027649896</v>
      </c>
      <c r="E46" s="33">
        <f t="shared" si="2"/>
        <v>264873.86791452282</v>
      </c>
      <c r="F46" s="34">
        <f t="shared" si="3"/>
        <v>593575.30819102179</v>
      </c>
      <c r="G46" s="58">
        <f t="shared" si="4"/>
        <v>8502880.7074708566</v>
      </c>
      <c r="I46" s="3"/>
    </row>
    <row r="47" spans="2:9" x14ac:dyDescent="0.25">
      <c r="B47" s="31">
        <f>COUNTIF($C$18:C47, "&lt;&gt;""")</f>
        <v>30</v>
      </c>
      <c r="C47" s="32">
        <f t="shared" si="0"/>
        <v>46966</v>
      </c>
      <c r="D47" s="37">
        <f t="shared" si="1"/>
        <v>338559.74430612498</v>
      </c>
      <c r="E47" s="33">
        <f t="shared" si="2"/>
        <v>255015.56388489678</v>
      </c>
      <c r="F47" s="34">
        <f t="shared" si="3"/>
        <v>593575.30819102179</v>
      </c>
      <c r="G47" s="58">
        <f t="shared" si="4"/>
        <v>8164320.9631647319</v>
      </c>
      <c r="I47" s="3"/>
    </row>
    <row r="48" spans="2:9" x14ac:dyDescent="0.25">
      <c r="B48" s="31">
        <f>COUNTIF($C$18:C48, "&lt;&gt;""")</f>
        <v>31</v>
      </c>
      <c r="C48" s="32">
        <f t="shared" si="0"/>
        <v>46997</v>
      </c>
      <c r="D48" s="37">
        <f t="shared" si="1"/>
        <v>348713.71530410624</v>
      </c>
      <c r="E48" s="33">
        <f t="shared" si="2"/>
        <v>244861.59288691558</v>
      </c>
      <c r="F48" s="34">
        <f t="shared" si="3"/>
        <v>593575.30819102179</v>
      </c>
      <c r="G48" s="58">
        <f t="shared" si="4"/>
        <v>7815607.2478606254</v>
      </c>
      <c r="I48" s="3"/>
    </row>
    <row r="49" spans="2:9" x14ac:dyDescent="0.25">
      <c r="B49" s="31">
        <f>COUNTIF($C$18:C49, "&lt;&gt;""")</f>
        <v>32</v>
      </c>
      <c r="C49" s="32">
        <f t="shared" si="0"/>
        <v>47027</v>
      </c>
      <c r="D49" s="37">
        <f t="shared" si="1"/>
        <v>359172.22081560188</v>
      </c>
      <c r="E49" s="33">
        <f t="shared" si="2"/>
        <v>234403.08737541991</v>
      </c>
      <c r="F49" s="34">
        <f t="shared" si="3"/>
        <v>593575.30819102179</v>
      </c>
      <c r="G49" s="58">
        <f t="shared" si="4"/>
        <v>7456435.0270450236</v>
      </c>
      <c r="I49" s="3"/>
    </row>
    <row r="50" spans="2:9" x14ac:dyDescent="0.25">
      <c r="B50" s="31">
        <f>COUNTIF($C$18:C50, "&lt;&gt;""")</f>
        <v>33</v>
      </c>
      <c r="C50" s="32">
        <f t="shared" si="0"/>
        <v>47058</v>
      </c>
      <c r="D50" s="37">
        <f t="shared" si="1"/>
        <v>369944.39433822979</v>
      </c>
      <c r="E50" s="33">
        <f t="shared" si="2"/>
        <v>223630.913852792</v>
      </c>
      <c r="F50" s="34">
        <f t="shared" ref="F50:F77" si="5">IF(ROW(C33)-ROW($C$1)+1 &lt;=$D$7, IF($D$6,-PMT(Loanisgood/$D$9,$H$6,$D$8),""),"")</f>
        <v>593575.30819102179</v>
      </c>
      <c r="G50" s="58">
        <f t="shared" si="4"/>
        <v>7086490.632706794</v>
      </c>
      <c r="I50" s="3"/>
    </row>
    <row r="51" spans="2:9" x14ac:dyDescent="0.25">
      <c r="B51" s="31">
        <f>COUNTIF($C$18:C51, "&lt;&gt;""")</f>
        <v>34</v>
      </c>
      <c r="C51" s="32">
        <f t="shared" ref="C51:C77" si="6">IF(ROW(A34)-1&lt;$D$7, EDATE($D$10, ROW(A34)-1), "")</f>
        <v>47088</v>
      </c>
      <c r="D51" s="37">
        <f t="shared" si="1"/>
        <v>381039.64329842385</v>
      </c>
      <c r="E51" s="33">
        <f t="shared" ref="E51:E77" si="7">IFERROR(Loanisgood/$D$9*G50,0)</f>
        <v>212535.66489259794</v>
      </c>
      <c r="F51" s="34">
        <f t="shared" si="5"/>
        <v>593575.30819102179</v>
      </c>
      <c r="G51" s="58">
        <f t="shared" ref="G51:G77" si="8">G50-D51</f>
        <v>6705450.9894083701</v>
      </c>
      <c r="I51" s="3"/>
    </row>
    <row r="52" spans="2:9" x14ac:dyDescent="0.25">
      <c r="B52" s="31">
        <f>COUNTIF($C$18:C52, "&lt;&gt;""")</f>
        <v>35</v>
      </c>
      <c r="C52" s="32">
        <f t="shared" si="6"/>
        <v>47119</v>
      </c>
      <c r="D52" s="37">
        <f t="shared" si="1"/>
        <v>392467.65726701578</v>
      </c>
      <c r="E52" s="33">
        <f t="shared" si="7"/>
        <v>201107.65092400604</v>
      </c>
      <c r="F52" s="34">
        <f t="shared" si="5"/>
        <v>593575.30819102179</v>
      </c>
      <c r="G52" s="58">
        <f t="shared" si="8"/>
        <v>6312983.3321413547</v>
      </c>
      <c r="I52" s="3"/>
    </row>
    <row r="53" spans="2:9" x14ac:dyDescent="0.25">
      <c r="B53" s="31">
        <f>COUNTIF($C$18:C53, "&lt;&gt;""")</f>
        <v>36</v>
      </c>
      <c r="C53" s="32">
        <f t="shared" si="6"/>
        <v>47150</v>
      </c>
      <c r="D53" s="37">
        <f t="shared" si="1"/>
        <v>404238.41642121563</v>
      </c>
      <c r="E53" s="33">
        <f t="shared" si="7"/>
        <v>189336.89176980613</v>
      </c>
      <c r="F53" s="34">
        <f t="shared" si="5"/>
        <v>593575.30819102179</v>
      </c>
      <c r="G53" s="58">
        <f t="shared" si="8"/>
        <v>5908744.9157201387</v>
      </c>
      <c r="I53" s="3"/>
    </row>
    <row r="54" spans="2:9" x14ac:dyDescent="0.25">
      <c r="B54" s="31">
        <f>COUNTIF($C$18:C54, "&lt;&gt;""")</f>
        <v>37</v>
      </c>
      <c r="C54" s="32">
        <f t="shared" si="6"/>
        <v>47178</v>
      </c>
      <c r="D54" s="37">
        <f t="shared" si="1"/>
        <v>416362.20026038197</v>
      </c>
      <c r="E54" s="33">
        <f t="shared" si="7"/>
        <v>177213.10793063982</v>
      </c>
      <c r="F54" s="34">
        <f t="shared" si="5"/>
        <v>593575.30819102179</v>
      </c>
      <c r="G54" s="58">
        <f t="shared" si="8"/>
        <v>5492382.7154597566</v>
      </c>
      <c r="I54" s="3"/>
    </row>
    <row r="55" spans="2:9" x14ac:dyDescent="0.25">
      <c r="B55" s="31">
        <f>COUNTIF($C$18:C55, "&lt;&gt;""")</f>
        <v>38</v>
      </c>
      <c r="C55" s="32">
        <f t="shared" si="6"/>
        <v>47209</v>
      </c>
      <c r="D55" s="37">
        <f t="shared" si="1"/>
        <v>428849.59658319125</v>
      </c>
      <c r="E55" s="33">
        <f t="shared" si="7"/>
        <v>164725.71160783054</v>
      </c>
      <c r="F55" s="34">
        <f t="shared" si="5"/>
        <v>593575.30819102179</v>
      </c>
      <c r="G55" s="58">
        <f t="shared" si="8"/>
        <v>5063533.1188765652</v>
      </c>
      <c r="I55" s="3"/>
    </row>
    <row r="56" spans="2:9" x14ac:dyDescent="0.25">
      <c r="B56" s="31">
        <f>COUNTIF($C$18:C56, "&lt;&gt;""")</f>
        <v>39</v>
      </c>
      <c r="C56" s="32">
        <f t="shared" si="6"/>
        <v>47239</v>
      </c>
      <c r="D56" s="37">
        <f t="shared" si="1"/>
        <v>441711.51073404879</v>
      </c>
      <c r="E56" s="33">
        <f t="shared" si="7"/>
        <v>151863.797456973</v>
      </c>
      <c r="F56" s="34">
        <f t="shared" si="5"/>
        <v>593575.30819102179</v>
      </c>
      <c r="G56" s="58">
        <f t="shared" si="8"/>
        <v>4621821.6081425166</v>
      </c>
      <c r="I56" s="3"/>
    </row>
    <row r="57" spans="2:9" x14ac:dyDescent="0.25">
      <c r="B57" s="31">
        <f>COUNTIF($C$18:C57, "&lt;&gt;""")</f>
        <v>40</v>
      </c>
      <c r="C57" s="32">
        <f t="shared" si="6"/>
        <v>47270</v>
      </c>
      <c r="D57" s="37">
        <f t="shared" si="1"/>
        <v>454959.17512681417</v>
      </c>
      <c r="E57" s="33">
        <f t="shared" si="7"/>
        <v>138616.13306420765</v>
      </c>
      <c r="F57" s="34">
        <f t="shared" si="5"/>
        <v>593575.30819102179</v>
      </c>
      <c r="G57" s="58">
        <f t="shared" si="8"/>
        <v>4166862.4330157023</v>
      </c>
      <c r="I57" s="3"/>
    </row>
    <row r="58" spans="2:9" x14ac:dyDescent="0.25">
      <c r="B58" s="31">
        <f>COUNTIF($C$18:C58, "&lt;&gt;""")</f>
        <v>41</v>
      </c>
      <c r="C58" s="32">
        <f t="shared" si="6"/>
        <v>47300</v>
      </c>
      <c r="D58" s="37">
        <f t="shared" si="1"/>
        <v>468604.15905415919</v>
      </c>
      <c r="E58" s="33">
        <f t="shared" si="7"/>
        <v>124971.1491368626</v>
      </c>
      <c r="F58" s="34">
        <f t="shared" si="5"/>
        <v>593575.30819102179</v>
      </c>
      <c r="G58" s="58">
        <f t="shared" si="8"/>
        <v>3698258.2739615431</v>
      </c>
      <c r="I58" s="3"/>
    </row>
    <row r="59" spans="2:9" x14ac:dyDescent="0.25">
      <c r="B59" s="31">
        <f>COUNTIF($C$18:C59, "&lt;&gt;""")</f>
        <v>42</v>
      </c>
      <c r="C59" s="32">
        <f t="shared" si="6"/>
        <v>47331</v>
      </c>
      <c r="D59" s="37">
        <f t="shared" si="1"/>
        <v>482658.37879112514</v>
      </c>
      <c r="E59" s="33">
        <f t="shared" si="7"/>
        <v>110916.92939989662</v>
      </c>
      <c r="F59" s="34">
        <f t="shared" si="5"/>
        <v>593575.30819102179</v>
      </c>
      <c r="G59" s="58">
        <f t="shared" si="8"/>
        <v>3215599.8951704181</v>
      </c>
      <c r="I59" s="3"/>
    </row>
    <row r="60" spans="2:9" x14ac:dyDescent="0.25">
      <c r="B60" s="31">
        <f>COUNTIF($C$18:C60, "&lt;&gt;""")</f>
        <v>43</v>
      </c>
      <c r="C60" s="32">
        <f t="shared" si="6"/>
        <v>47362</v>
      </c>
      <c r="D60" s="37">
        <f t="shared" si="1"/>
        <v>497134.10800170235</v>
      </c>
      <c r="E60" s="33">
        <f t="shared" si="7"/>
        <v>96441.200189319454</v>
      </c>
      <c r="F60" s="34">
        <f t="shared" si="5"/>
        <v>593575.30819102179</v>
      </c>
      <c r="G60" s="58">
        <f t="shared" si="8"/>
        <v>2718465.7871687156</v>
      </c>
      <c r="I60" s="3"/>
    </row>
    <row r="61" spans="2:9" x14ac:dyDescent="0.25">
      <c r="B61" s="31">
        <f>COUNTIF($C$18:C61, "&lt;&gt;""")</f>
        <v>44</v>
      </c>
      <c r="C61" s="32">
        <f t="shared" si="6"/>
        <v>47392</v>
      </c>
      <c r="D61" s="37">
        <f t="shared" si="1"/>
        <v>512043.98845752003</v>
      </c>
      <c r="E61" s="33">
        <f t="shared" si="7"/>
        <v>81531.319733501732</v>
      </c>
      <c r="F61" s="34">
        <f t="shared" si="5"/>
        <v>593575.30819102179</v>
      </c>
      <c r="G61" s="58">
        <f t="shared" si="8"/>
        <v>2206421.7987111956</v>
      </c>
      <c r="I61" s="3"/>
    </row>
    <row r="62" spans="2:9" x14ac:dyDescent="0.25">
      <c r="B62" s="31">
        <f>COUNTIF($C$18:C62, "&lt;&gt;""")</f>
        <v>45</v>
      </c>
      <c r="C62" s="32">
        <f t="shared" si="6"/>
        <v>47423</v>
      </c>
      <c r="D62" s="37">
        <f t="shared" si="1"/>
        <v>527401.04107800848</v>
      </c>
      <c r="E62" s="33">
        <f t="shared" si="7"/>
        <v>66174.26711301328</v>
      </c>
      <c r="F62" s="34">
        <f t="shared" si="5"/>
        <v>593575.30819102179</v>
      </c>
      <c r="G62" s="58">
        <f t="shared" si="8"/>
        <v>1679020.7576331871</v>
      </c>
      <c r="I62" s="3"/>
    </row>
    <row r="63" spans="2:9" x14ac:dyDescent="0.25">
      <c r="B63" s="31">
        <f>COUNTIF($C$18:C63, "&lt;&gt;""")</f>
        <v>46</v>
      </c>
      <c r="C63" s="32">
        <f t="shared" si="6"/>
        <v>47453</v>
      </c>
      <c r="D63" s="37">
        <f t="shared" si="1"/>
        <v>543218.6773016731</v>
      </c>
      <c r="E63" s="33">
        <f t="shared" si="7"/>
        <v>50356.630889348671</v>
      </c>
      <c r="F63" s="34">
        <f t="shared" si="5"/>
        <v>593575.30819102179</v>
      </c>
      <c r="G63" s="58">
        <f t="shared" si="8"/>
        <v>1135802.0803315141</v>
      </c>
      <c r="I63" s="3"/>
    </row>
    <row r="64" spans="2:9" x14ac:dyDescent="0.25">
      <c r="B64" s="31">
        <f>COUNTIF($C$18:C64, "&lt;&gt;""")</f>
        <v>47</v>
      </c>
      <c r="C64" s="32">
        <f t="shared" si="6"/>
        <v>47484</v>
      </c>
      <c r="D64" s="37">
        <f t="shared" si="1"/>
        <v>559510.71079841245</v>
      </c>
      <c r="E64" s="33">
        <f t="shared" si="7"/>
        <v>34064.597392609328</v>
      </c>
      <c r="F64" s="34">
        <f t="shared" si="5"/>
        <v>593575.30819102179</v>
      </c>
      <c r="G64" s="58">
        <f t="shared" si="8"/>
        <v>576291.36953310168</v>
      </c>
      <c r="I64" s="3"/>
    </row>
    <row r="65" spans="2:9" x14ac:dyDescent="0.25">
      <c r="B65" s="31">
        <f>COUNTIF($C$18:C65, "&lt;&gt;""")</f>
        <v>48</v>
      </c>
      <c r="C65" s="32">
        <f t="shared" si="6"/>
        <v>47515</v>
      </c>
      <c r="D65" s="37">
        <f t="shared" si="1"/>
        <v>576291.3695331082</v>
      </c>
      <c r="E65" s="33">
        <f t="shared" si="7"/>
        <v>17283.938657913608</v>
      </c>
      <c r="F65" s="34">
        <f t="shared" si="5"/>
        <v>593575.30819102179</v>
      </c>
      <c r="G65" s="58">
        <f t="shared" si="8"/>
        <v>-6.5192580223083496E-9</v>
      </c>
      <c r="I65" s="3"/>
    </row>
    <row r="66" spans="2:9" x14ac:dyDescent="0.25">
      <c r="B66" s="31">
        <f>COUNTIF($C$18:C66, "&lt;&gt;""")</f>
        <v>49</v>
      </c>
      <c r="C66" s="32" t="str">
        <f t="shared" si="6"/>
        <v/>
      </c>
      <c r="D66" s="37">
        <f t="shared" si="1"/>
        <v>0</v>
      </c>
      <c r="E66" s="33">
        <f t="shared" si="7"/>
        <v>-1.9552341351906458E-10</v>
      </c>
      <c r="F66" s="34" t="str">
        <f t="shared" si="5"/>
        <v/>
      </c>
      <c r="G66" s="58">
        <f t="shared" si="8"/>
        <v>-6.5192580223083496E-9</v>
      </c>
      <c r="I66" s="3"/>
    </row>
    <row r="67" spans="2:9" x14ac:dyDescent="0.25">
      <c r="B67" s="31">
        <f>COUNTIF($C$18:C67, "&lt;&gt;""")</f>
        <v>50</v>
      </c>
      <c r="C67" s="32" t="str">
        <f t="shared" si="6"/>
        <v/>
      </c>
      <c r="D67" s="37">
        <f t="shared" si="1"/>
        <v>0</v>
      </c>
      <c r="E67" s="33">
        <f t="shared" si="7"/>
        <v>-1.9552341351906458E-10</v>
      </c>
      <c r="F67" s="34" t="str">
        <f t="shared" si="5"/>
        <v/>
      </c>
      <c r="G67" s="58">
        <f t="shared" si="8"/>
        <v>-6.5192580223083496E-9</v>
      </c>
      <c r="I67" s="3"/>
    </row>
    <row r="68" spans="2:9" x14ac:dyDescent="0.25">
      <c r="B68" s="31">
        <f>COUNTIF($C$18:C68, "&lt;&gt;""")</f>
        <v>51</v>
      </c>
      <c r="C68" s="32" t="str">
        <f t="shared" si="6"/>
        <v/>
      </c>
      <c r="D68" s="37">
        <f t="shared" si="1"/>
        <v>0</v>
      </c>
      <c r="E68" s="33">
        <f t="shared" si="7"/>
        <v>-1.9552341351906458E-10</v>
      </c>
      <c r="F68" s="34" t="str">
        <f t="shared" si="5"/>
        <v/>
      </c>
      <c r="G68" s="58">
        <f t="shared" si="8"/>
        <v>-6.5192580223083496E-9</v>
      </c>
      <c r="I68" s="3"/>
    </row>
    <row r="69" spans="2:9" x14ac:dyDescent="0.25">
      <c r="B69" s="31">
        <f>COUNTIF($C$18:C69, "&lt;&gt;""")</f>
        <v>52</v>
      </c>
      <c r="C69" s="32" t="str">
        <f t="shared" si="6"/>
        <v/>
      </c>
      <c r="D69" s="37">
        <f t="shared" si="1"/>
        <v>0</v>
      </c>
      <c r="E69" s="33">
        <f t="shared" si="7"/>
        <v>-1.9552341351906458E-10</v>
      </c>
      <c r="F69" s="34" t="str">
        <f t="shared" si="5"/>
        <v/>
      </c>
      <c r="G69" s="58">
        <f t="shared" si="8"/>
        <v>-6.5192580223083496E-9</v>
      </c>
      <c r="I69" s="3"/>
    </row>
    <row r="70" spans="2:9" x14ac:dyDescent="0.25">
      <c r="B70" s="31">
        <f>COUNTIF($C$18:C70, "&lt;&gt;""")</f>
        <v>53</v>
      </c>
      <c r="C70" s="32" t="str">
        <f t="shared" si="6"/>
        <v/>
      </c>
      <c r="D70" s="37">
        <f t="shared" si="1"/>
        <v>0</v>
      </c>
      <c r="E70" s="33">
        <f t="shared" si="7"/>
        <v>-1.9552341351906458E-10</v>
      </c>
      <c r="F70" s="34" t="str">
        <f t="shared" si="5"/>
        <v/>
      </c>
      <c r="G70" s="58">
        <f t="shared" si="8"/>
        <v>-6.5192580223083496E-9</v>
      </c>
      <c r="I70" s="3"/>
    </row>
    <row r="71" spans="2:9" x14ac:dyDescent="0.25">
      <c r="B71" s="31">
        <f>COUNTIF($C$18:C71, "&lt;&gt;""")</f>
        <v>54</v>
      </c>
      <c r="C71" s="32" t="str">
        <f t="shared" si="6"/>
        <v/>
      </c>
      <c r="D71" s="37">
        <f t="shared" si="1"/>
        <v>0</v>
      </c>
      <c r="E71" s="33">
        <f t="shared" si="7"/>
        <v>-1.9552341351906458E-10</v>
      </c>
      <c r="F71" s="34" t="str">
        <f t="shared" si="5"/>
        <v/>
      </c>
      <c r="G71" s="58">
        <f t="shared" si="8"/>
        <v>-6.5192580223083496E-9</v>
      </c>
      <c r="I71" s="3"/>
    </row>
    <row r="72" spans="2:9" x14ac:dyDescent="0.25">
      <c r="B72" s="31">
        <f>COUNTIF($C$18:C72, "&lt;&gt;""")</f>
        <v>55</v>
      </c>
      <c r="C72" s="32" t="str">
        <f t="shared" si="6"/>
        <v/>
      </c>
      <c r="D72" s="37">
        <f t="shared" si="1"/>
        <v>0</v>
      </c>
      <c r="E72" s="33">
        <f t="shared" si="7"/>
        <v>-1.9552341351906458E-10</v>
      </c>
      <c r="F72" s="34" t="str">
        <f t="shared" si="5"/>
        <v/>
      </c>
      <c r="G72" s="58">
        <f t="shared" si="8"/>
        <v>-6.5192580223083496E-9</v>
      </c>
      <c r="I72" s="3"/>
    </row>
    <row r="73" spans="2:9" x14ac:dyDescent="0.25">
      <c r="B73" s="31">
        <f>COUNTIF($C$18:C73, "&lt;&gt;""")</f>
        <v>56</v>
      </c>
      <c r="C73" s="32" t="str">
        <f t="shared" si="6"/>
        <v/>
      </c>
      <c r="D73" s="37">
        <f t="shared" si="1"/>
        <v>0</v>
      </c>
      <c r="E73" s="33">
        <f t="shared" si="7"/>
        <v>-1.9552341351906458E-10</v>
      </c>
      <c r="F73" s="34" t="str">
        <f t="shared" si="5"/>
        <v/>
      </c>
      <c r="G73" s="58">
        <f t="shared" si="8"/>
        <v>-6.5192580223083496E-9</v>
      </c>
      <c r="I73" s="3"/>
    </row>
    <row r="74" spans="2:9" x14ac:dyDescent="0.25">
      <c r="B74" s="31">
        <f>COUNTIF($C$18:C74, "&lt;&gt;""")</f>
        <v>57</v>
      </c>
      <c r="C74" s="32" t="str">
        <f t="shared" si="6"/>
        <v/>
      </c>
      <c r="D74" s="37">
        <f t="shared" si="1"/>
        <v>0</v>
      </c>
      <c r="E74" s="33">
        <f t="shared" si="7"/>
        <v>-1.9552341351906458E-10</v>
      </c>
      <c r="F74" s="34" t="str">
        <f t="shared" si="5"/>
        <v/>
      </c>
      <c r="G74" s="58">
        <f t="shared" si="8"/>
        <v>-6.5192580223083496E-9</v>
      </c>
      <c r="I74" s="3"/>
    </row>
    <row r="75" spans="2:9" x14ac:dyDescent="0.25">
      <c r="B75" s="31">
        <f>COUNTIF($C$18:C75, "&lt;&gt;""")</f>
        <v>58</v>
      </c>
      <c r="C75" s="32" t="str">
        <f t="shared" si="6"/>
        <v/>
      </c>
      <c r="D75" s="37">
        <f t="shared" si="1"/>
        <v>0</v>
      </c>
      <c r="E75" s="33">
        <f t="shared" si="7"/>
        <v>-1.9552341351906458E-10</v>
      </c>
      <c r="F75" s="34" t="str">
        <f t="shared" si="5"/>
        <v/>
      </c>
      <c r="G75" s="58">
        <f t="shared" si="8"/>
        <v>-6.5192580223083496E-9</v>
      </c>
      <c r="I75" s="3"/>
    </row>
    <row r="76" spans="2:9" x14ac:dyDescent="0.25">
      <c r="B76" s="31">
        <f>COUNTIF($C$18:C76, "&lt;&gt;""")</f>
        <v>59</v>
      </c>
      <c r="C76" s="32" t="str">
        <f t="shared" si="6"/>
        <v/>
      </c>
      <c r="D76" s="37">
        <f t="shared" si="1"/>
        <v>0</v>
      </c>
      <c r="E76" s="33">
        <f t="shared" si="7"/>
        <v>-1.9552341351906458E-10</v>
      </c>
      <c r="F76" s="34" t="str">
        <f t="shared" si="5"/>
        <v/>
      </c>
      <c r="G76" s="58">
        <f t="shared" si="8"/>
        <v>-6.5192580223083496E-9</v>
      </c>
      <c r="I76" s="3"/>
    </row>
    <row r="77" spans="2:9" x14ac:dyDescent="0.25">
      <c r="B77" s="40">
        <f>COUNTIF($C$18:C77, "&lt;&gt;""")</f>
        <v>60</v>
      </c>
      <c r="C77" s="39" t="str">
        <f t="shared" si="6"/>
        <v/>
      </c>
      <c r="D77" s="37">
        <f t="shared" si="1"/>
        <v>0</v>
      </c>
      <c r="E77" s="33">
        <f t="shared" si="7"/>
        <v>-1.9552341351906458E-10</v>
      </c>
      <c r="F77" s="34" t="str">
        <f t="shared" si="5"/>
        <v/>
      </c>
      <c r="G77" s="60">
        <f t="shared" si="8"/>
        <v>-6.5192580223083496E-9</v>
      </c>
      <c r="I77" s="3"/>
    </row>
    <row r="78" spans="2:9" ht="15.75" thickBot="1" x14ac:dyDescent="0.3">
      <c r="B78" s="53" t="s">
        <v>41</v>
      </c>
      <c r="C78" s="54"/>
      <c r="D78" s="55">
        <f>SUM(D18:D77)</f>
        <v>15000000.000000009</v>
      </c>
      <c r="E78" s="56">
        <f>SUM(E18:E77)</f>
        <v>13491614.793169037</v>
      </c>
      <c r="F78" s="56">
        <f>SUM(D78,E78)</f>
        <v>28491614.793169044</v>
      </c>
      <c r="G78" s="57"/>
      <c r="I78" s="3"/>
    </row>
    <row r="79" spans="2:9" ht="17.25" customHeight="1" thickBot="1" x14ac:dyDescent="0.3">
      <c r="B79" s="268" t="s">
        <v>106</v>
      </c>
      <c r="C79" s="269"/>
      <c r="D79" s="269"/>
      <c r="E79" s="269"/>
      <c r="F79" s="269"/>
      <c r="G79" s="270"/>
    </row>
    <row r="80" spans="2:9" ht="32.25" customHeight="1" x14ac:dyDescent="0.25">
      <c r="B80" s="254" t="s">
        <v>107</v>
      </c>
      <c r="C80" s="255"/>
      <c r="D80" s="255"/>
      <c r="E80" s="258"/>
      <c r="F80" s="258"/>
      <c r="G80" s="51"/>
    </row>
    <row r="81" spans="2:7" ht="24.75" customHeight="1" thickBot="1" x14ac:dyDescent="0.3">
      <c r="B81" s="256"/>
      <c r="C81" s="257"/>
      <c r="D81" s="257"/>
      <c r="E81" s="259"/>
      <c r="F81" s="259"/>
      <c r="G81" s="52"/>
    </row>
  </sheetData>
  <sheetProtection algorithmName="SHA-512" hashValue="hDhMdoM769xn6HgIkxohmMtGEPaDv6YX0/BtKSp5MN4OhHrZrCQP0q3bAf4y63/HJywuBmZ5B7EmktHvzwcjwA==" saltValue="RW4Qk7oDG8bVwthCKb8S7w==" spinCount="100000" sheet="1" objects="1" scenarios="1"/>
  <sortState xmlns:xlrd2="http://schemas.microsoft.com/office/spreadsheetml/2017/richdata2" ref="E18:E77">
    <sortCondition ref="E18:E77"/>
  </sortState>
  <mergeCells count="7">
    <mergeCell ref="B80:D81"/>
    <mergeCell ref="E80:F81"/>
    <mergeCell ref="B16:G16"/>
    <mergeCell ref="C1:I2"/>
    <mergeCell ref="C4:D4"/>
    <mergeCell ref="G4:H4"/>
    <mergeCell ref="B79:G79"/>
  </mergeCells>
  <conditionalFormatting sqref="C18:G77">
    <cfRule type="expression" priority="2">
      <formula>IF(COUNTIF(V2:XFB2,"&gt;0")=0,"Hide","Keep")</formula>
    </cfRule>
    <cfRule type="expression" priority="1">
      <formula>IF(COUNTIF(A2:Y2,"&gt;0")=0,"Hide","Keep")</formula>
    </cfRule>
  </conditionalFormatting>
  <pageMargins left="0.7" right="0.7" top="0.75" bottom="0.75" header="0.3" footer="0.3"/>
  <pageSetup scale="4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49599E-C44B-4116-B0E3-C61C41C91518}">
  <sheetPr>
    <tabColor theme="9" tint="-0.249977111117893"/>
  </sheetPr>
  <dimension ref="G8"/>
  <sheetViews>
    <sheetView workbookViewId="0">
      <selection activeCell="I8" sqref="I8"/>
    </sheetView>
  </sheetViews>
  <sheetFormatPr defaultRowHeight="15" x14ac:dyDescent="0.25"/>
  <sheetData>
    <row r="8" spans="7:7" x14ac:dyDescent="0.25">
      <c r="G8">
        <f>IF(D7&lt;=12,IF(Loanisgood,-PMT(Loanisgood/'Amortization Schedule'!D9,'Amortization Schedule'!H6,'Amortization Schedule'!D8),""))</f>
        <v>593575.30819102179</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31787F-C295-48CE-8D78-D2E5D7C98CFE}">
  <sheetPr>
    <tabColor theme="9" tint="-0.249977111117893"/>
  </sheetPr>
  <dimension ref="A1:N25"/>
  <sheetViews>
    <sheetView showGridLines="0" view="pageBreakPreview" topLeftCell="A4" zoomScale="60" zoomScaleNormal="100" workbookViewId="0">
      <selection activeCell="AD19" sqref="AD18:AD19"/>
    </sheetView>
  </sheetViews>
  <sheetFormatPr defaultRowHeight="15" x14ac:dyDescent="0.25"/>
  <cols>
    <col min="1" max="1" width="18" style="3" bestFit="1" customWidth="1"/>
    <col min="2" max="2" width="12.42578125" style="3" bestFit="1" customWidth="1"/>
    <col min="3" max="16384" width="9.140625" style="3"/>
  </cols>
  <sheetData>
    <row r="1" spans="1:14" x14ac:dyDescent="0.25">
      <c r="A1" s="291" t="s">
        <v>93</v>
      </c>
      <c r="B1" s="292"/>
      <c r="C1" s="292"/>
      <c r="D1" s="292"/>
      <c r="E1" s="292"/>
      <c r="F1" s="292"/>
      <c r="G1" s="292"/>
      <c r="H1" s="292"/>
      <c r="I1" s="292"/>
      <c r="J1" s="292"/>
      <c r="K1" s="292"/>
      <c r="L1" s="292"/>
      <c r="M1" s="293"/>
      <c r="N1" s="271"/>
    </row>
    <row r="2" spans="1:14" x14ac:dyDescent="0.25">
      <c r="A2" s="294"/>
      <c r="B2" s="295"/>
      <c r="C2" s="295"/>
      <c r="D2" s="295"/>
      <c r="E2" s="295"/>
      <c r="F2" s="295"/>
      <c r="G2" s="295"/>
      <c r="H2" s="295"/>
      <c r="I2" s="295"/>
      <c r="J2" s="295"/>
      <c r="K2" s="295"/>
      <c r="L2" s="295"/>
      <c r="M2" s="296"/>
      <c r="N2" s="272"/>
    </row>
    <row r="3" spans="1:14" x14ac:dyDescent="0.25">
      <c r="A3" s="294"/>
      <c r="B3" s="295"/>
      <c r="C3" s="295"/>
      <c r="D3" s="295"/>
      <c r="E3" s="295"/>
      <c r="F3" s="295"/>
      <c r="G3" s="295"/>
      <c r="H3" s="295"/>
      <c r="I3" s="295"/>
      <c r="J3" s="295"/>
      <c r="K3" s="295"/>
      <c r="L3" s="295"/>
      <c r="M3" s="296"/>
      <c r="N3" s="272"/>
    </row>
    <row r="4" spans="1:14" x14ac:dyDescent="0.25">
      <c r="A4" s="294"/>
      <c r="B4" s="295"/>
      <c r="C4" s="295"/>
      <c r="D4" s="295"/>
      <c r="E4" s="295"/>
      <c r="F4" s="295"/>
      <c r="G4" s="295"/>
      <c r="H4" s="295"/>
      <c r="I4" s="295"/>
      <c r="J4" s="295"/>
      <c r="K4" s="295"/>
      <c r="L4" s="295"/>
      <c r="M4" s="296"/>
      <c r="N4" s="272"/>
    </row>
    <row r="5" spans="1:14" ht="15.75" thickBot="1" x14ac:dyDescent="0.3">
      <c r="A5" s="297"/>
      <c r="B5" s="298"/>
      <c r="C5" s="298"/>
      <c r="D5" s="298"/>
      <c r="E5" s="298"/>
      <c r="F5" s="298"/>
      <c r="G5" s="298"/>
      <c r="H5" s="298"/>
      <c r="I5" s="298"/>
      <c r="J5" s="298"/>
      <c r="K5" s="298"/>
      <c r="L5" s="298"/>
      <c r="M5" s="299"/>
      <c r="N5" s="272"/>
    </row>
    <row r="6" spans="1:14" ht="15.75" thickBot="1" x14ac:dyDescent="0.3">
      <c r="A6" s="300" t="s">
        <v>105</v>
      </c>
      <c r="B6" s="301"/>
      <c r="C6" s="301"/>
      <c r="D6" s="301"/>
      <c r="E6" s="301"/>
      <c r="F6" s="301"/>
      <c r="G6" s="301"/>
      <c r="H6" s="301"/>
      <c r="I6" s="301"/>
      <c r="J6" s="301"/>
      <c r="K6" s="301"/>
      <c r="L6" s="301"/>
      <c r="M6" s="302"/>
      <c r="N6" s="273"/>
    </row>
    <row r="7" spans="1:14" x14ac:dyDescent="0.25">
      <c r="A7" s="42"/>
      <c r="B7" s="43"/>
      <c r="C7" s="43"/>
      <c r="D7" s="43"/>
      <c r="E7" s="43"/>
      <c r="F7" s="43"/>
      <c r="G7" s="43"/>
      <c r="H7" s="43"/>
      <c r="I7" s="43"/>
      <c r="J7" s="43"/>
      <c r="K7" s="43"/>
      <c r="L7" s="43"/>
      <c r="M7" s="43"/>
      <c r="N7" s="44"/>
    </row>
    <row r="8" spans="1:14" ht="15.75" x14ac:dyDescent="0.25">
      <c r="A8" s="45" t="s">
        <v>102</v>
      </c>
      <c r="B8" s="46" t="str" cm="1">
        <f t="array" ref="B8">'Input Sheet'!F17:F17</f>
        <v>Haniya Syed.</v>
      </c>
      <c r="C8" s="47"/>
      <c r="D8" s="47"/>
      <c r="E8" s="47"/>
      <c r="F8" s="47"/>
      <c r="G8" s="47"/>
      <c r="H8" s="47"/>
      <c r="I8" s="47"/>
      <c r="J8" s="47"/>
      <c r="K8" s="47"/>
      <c r="L8" s="47"/>
      <c r="M8" s="47"/>
      <c r="N8" s="48"/>
    </row>
    <row r="9" spans="1:14" ht="15.75" x14ac:dyDescent="0.25">
      <c r="A9" s="45" t="s">
        <v>104</v>
      </c>
      <c r="B9" s="49" t="str" cm="1">
        <f t="array" ref="B9">'Input Sheet'!F19:F19</f>
        <v>53661900165045</v>
      </c>
      <c r="C9" s="47"/>
      <c r="D9" s="47"/>
      <c r="E9" s="47"/>
      <c r="F9" s="47"/>
      <c r="G9" s="47"/>
      <c r="H9" s="47"/>
      <c r="I9" s="47"/>
      <c r="J9" s="47"/>
      <c r="K9" s="47"/>
      <c r="L9" s="47"/>
      <c r="M9" s="47"/>
      <c r="N9" s="48"/>
    </row>
    <row r="10" spans="1:14" ht="15.75" x14ac:dyDescent="0.25">
      <c r="A10" s="45" t="s">
        <v>101</v>
      </c>
      <c r="B10" s="46" t="str" cm="1">
        <f t="array" ref="B10">'Input Sheet'!F18:F18</f>
        <v>0331 0304639</v>
      </c>
      <c r="C10" s="47"/>
      <c r="D10" s="47"/>
      <c r="E10" s="47"/>
      <c r="F10" s="47"/>
      <c r="G10" s="47"/>
      <c r="H10" s="47"/>
      <c r="I10" s="47"/>
      <c r="J10" s="47"/>
      <c r="K10" s="47"/>
      <c r="L10" s="47"/>
      <c r="M10" s="47"/>
      <c r="N10" s="48"/>
    </row>
    <row r="11" spans="1:14" x14ac:dyDescent="0.25">
      <c r="A11" s="50"/>
      <c r="B11" s="47"/>
      <c r="C11" s="47"/>
      <c r="D11" s="47"/>
      <c r="E11" s="47"/>
      <c r="F11" s="47"/>
      <c r="G11" s="47"/>
      <c r="H11" s="47"/>
      <c r="I11" s="47"/>
      <c r="J11" s="47"/>
      <c r="K11" s="47"/>
      <c r="L11" s="47"/>
      <c r="M11" s="47"/>
      <c r="N11" s="48"/>
    </row>
    <row r="12" spans="1:14" x14ac:dyDescent="0.25">
      <c r="A12" s="279"/>
      <c r="B12" s="280"/>
      <c r="C12" s="280"/>
      <c r="D12" s="280"/>
      <c r="E12" s="280"/>
      <c r="F12" s="287"/>
      <c r="G12" s="274"/>
      <c r="H12" s="289"/>
      <c r="I12" s="280"/>
      <c r="J12" s="280"/>
      <c r="K12" s="280"/>
      <c r="L12" s="280"/>
      <c r="M12" s="287"/>
      <c r="N12" s="278"/>
    </row>
    <row r="13" spans="1:14" x14ac:dyDescent="0.25">
      <c r="A13" s="281"/>
      <c r="B13" s="274"/>
      <c r="C13" s="274"/>
      <c r="D13" s="274"/>
      <c r="E13" s="274"/>
      <c r="F13" s="288"/>
      <c r="G13" s="274"/>
      <c r="H13" s="290"/>
      <c r="I13" s="274"/>
      <c r="J13" s="274"/>
      <c r="K13" s="274"/>
      <c r="L13" s="274"/>
      <c r="M13" s="288"/>
      <c r="N13" s="278"/>
    </row>
    <row r="14" spans="1:14" x14ac:dyDescent="0.25">
      <c r="A14" s="281"/>
      <c r="B14" s="274"/>
      <c r="C14" s="274"/>
      <c r="D14" s="274"/>
      <c r="E14" s="274"/>
      <c r="F14" s="288"/>
      <c r="G14" s="274"/>
      <c r="H14" s="290"/>
      <c r="I14" s="274"/>
      <c r="J14" s="274"/>
      <c r="K14" s="274"/>
      <c r="L14" s="274"/>
      <c r="M14" s="288"/>
      <c r="N14" s="278"/>
    </row>
    <row r="15" spans="1:14" x14ac:dyDescent="0.25">
      <c r="A15" s="281"/>
      <c r="B15" s="274"/>
      <c r="C15" s="274"/>
      <c r="D15" s="274"/>
      <c r="E15" s="274"/>
      <c r="F15" s="288"/>
      <c r="G15" s="274"/>
      <c r="H15" s="290"/>
      <c r="I15" s="274"/>
      <c r="J15" s="274"/>
      <c r="K15" s="274"/>
      <c r="L15" s="274"/>
      <c r="M15" s="288"/>
      <c r="N15" s="278"/>
    </row>
    <row r="16" spans="1:14" x14ac:dyDescent="0.25">
      <c r="A16" s="281"/>
      <c r="B16" s="274"/>
      <c r="C16" s="274"/>
      <c r="D16" s="274"/>
      <c r="E16" s="274"/>
      <c r="F16" s="288"/>
      <c r="G16" s="274"/>
      <c r="H16" s="290"/>
      <c r="I16" s="274"/>
      <c r="J16" s="274"/>
      <c r="K16" s="274"/>
      <c r="L16" s="274"/>
      <c r="M16" s="288"/>
      <c r="N16" s="278"/>
    </row>
    <row r="17" spans="1:14" x14ac:dyDescent="0.25">
      <c r="A17" s="281"/>
      <c r="B17" s="274"/>
      <c r="C17" s="274"/>
      <c r="D17" s="274"/>
      <c r="E17" s="274"/>
      <c r="F17" s="288"/>
      <c r="G17" s="274"/>
      <c r="H17" s="290"/>
      <c r="I17" s="274"/>
      <c r="J17" s="274"/>
      <c r="K17" s="274"/>
      <c r="L17" s="274"/>
      <c r="M17" s="288"/>
      <c r="N17" s="278"/>
    </row>
    <row r="18" spans="1:14" x14ac:dyDescent="0.25">
      <c r="A18" s="281"/>
      <c r="B18" s="274"/>
      <c r="C18" s="274"/>
      <c r="D18" s="274"/>
      <c r="E18" s="274"/>
      <c r="F18" s="288"/>
      <c r="G18" s="274"/>
      <c r="H18" s="290"/>
      <c r="I18" s="274"/>
      <c r="J18" s="274"/>
      <c r="K18" s="274"/>
      <c r="L18" s="274"/>
      <c r="M18" s="288"/>
      <c r="N18" s="278"/>
    </row>
    <row r="19" spans="1:14" x14ac:dyDescent="0.25">
      <c r="A19" s="281" t="s">
        <v>42</v>
      </c>
      <c r="B19" s="274"/>
      <c r="C19" s="274"/>
      <c r="D19" s="274"/>
      <c r="E19" s="274"/>
      <c r="F19" s="288"/>
      <c r="G19" s="274"/>
      <c r="H19" s="290" t="s">
        <v>43</v>
      </c>
      <c r="I19" s="274"/>
      <c r="J19" s="274"/>
      <c r="K19" s="274"/>
      <c r="L19" s="274"/>
      <c r="M19" s="288"/>
      <c r="N19" s="278"/>
    </row>
    <row r="20" spans="1:14" x14ac:dyDescent="0.25">
      <c r="A20" s="283"/>
      <c r="B20" s="284"/>
      <c r="C20" s="284"/>
      <c r="D20" s="284"/>
      <c r="E20" s="284"/>
      <c r="F20" s="285"/>
      <c r="G20" s="274"/>
      <c r="H20" s="286"/>
      <c r="I20" s="284"/>
      <c r="J20" s="284"/>
      <c r="K20" s="284"/>
      <c r="L20" s="284"/>
      <c r="M20" s="285"/>
      <c r="N20" s="278"/>
    </row>
    <row r="21" spans="1:14" x14ac:dyDescent="0.25">
      <c r="A21" s="279"/>
      <c r="B21" s="280"/>
      <c r="C21" s="280"/>
      <c r="D21" s="280"/>
      <c r="E21" s="280"/>
      <c r="F21" s="280"/>
      <c r="G21" s="274"/>
      <c r="H21" s="274"/>
      <c r="I21" s="274"/>
      <c r="J21" s="274"/>
      <c r="K21" s="274"/>
      <c r="L21" s="274"/>
      <c r="M21" s="274"/>
      <c r="N21" s="276"/>
    </row>
    <row r="22" spans="1:14" x14ac:dyDescent="0.25">
      <c r="A22" s="281"/>
      <c r="B22" s="274"/>
      <c r="C22" s="274"/>
      <c r="D22" s="274"/>
      <c r="E22" s="274"/>
      <c r="F22" s="274"/>
      <c r="G22" s="274"/>
      <c r="H22" s="274"/>
      <c r="I22" s="274"/>
      <c r="J22" s="274"/>
      <c r="K22" s="274"/>
      <c r="L22" s="274"/>
      <c r="M22" s="274"/>
      <c r="N22" s="276"/>
    </row>
    <row r="23" spans="1:14" x14ac:dyDescent="0.25">
      <c r="A23" s="281"/>
      <c r="B23" s="274"/>
      <c r="C23" s="274"/>
      <c r="D23" s="274"/>
      <c r="E23" s="274"/>
      <c r="F23" s="274"/>
      <c r="G23" s="274"/>
      <c r="H23" s="274"/>
      <c r="I23" s="274"/>
      <c r="J23" s="274"/>
      <c r="K23" s="274"/>
      <c r="L23" s="274"/>
      <c r="M23" s="274"/>
      <c r="N23" s="276"/>
    </row>
    <row r="24" spans="1:14" x14ac:dyDescent="0.25">
      <c r="A24" s="281"/>
      <c r="B24" s="274"/>
      <c r="C24" s="274"/>
      <c r="D24" s="274"/>
      <c r="E24" s="274"/>
      <c r="F24" s="274"/>
      <c r="G24" s="274"/>
      <c r="H24" s="274"/>
      <c r="I24" s="274"/>
      <c r="J24" s="274"/>
      <c r="K24" s="274"/>
      <c r="L24" s="274"/>
      <c r="M24" s="274"/>
      <c r="N24" s="276"/>
    </row>
    <row r="25" spans="1:14" ht="15.75" thickBot="1" x14ac:dyDescent="0.3">
      <c r="A25" s="282"/>
      <c r="B25" s="275"/>
      <c r="C25" s="275"/>
      <c r="D25" s="275"/>
      <c r="E25" s="275"/>
      <c r="F25" s="275"/>
      <c r="G25" s="275"/>
      <c r="H25" s="275"/>
      <c r="I25" s="275"/>
      <c r="J25" s="275"/>
      <c r="K25" s="275"/>
      <c r="L25" s="275"/>
      <c r="M25" s="275"/>
      <c r="N25" s="277"/>
    </row>
  </sheetData>
  <sheetProtection algorithmName="SHA-512" hashValue="PxjJUWVE+QFO/LjvRtEjt20lqZHsrJnhOVxRFKFnbHLnw6GmPITBKYIC4VxLglDvrTggX6KbxnARc2pCgotV+A==" saltValue="hS+U4fVek3PR1PAlrIkHdA==" spinCount="100000" sheet="1" objects="1" scenarios="1"/>
  <sortState xmlns:xlrd2="http://schemas.microsoft.com/office/spreadsheetml/2017/richdata2" ref="A8">
    <sortCondition ref="A8"/>
  </sortState>
  <mergeCells count="13">
    <mergeCell ref="N1:N6"/>
    <mergeCell ref="G12:G25"/>
    <mergeCell ref="H21:N25"/>
    <mergeCell ref="N12:N20"/>
    <mergeCell ref="A21:F25"/>
    <mergeCell ref="A20:F20"/>
    <mergeCell ref="H20:M20"/>
    <mergeCell ref="A12:F18"/>
    <mergeCell ref="H12:M18"/>
    <mergeCell ref="A19:F19"/>
    <mergeCell ref="H19:M19"/>
    <mergeCell ref="A1:M5"/>
    <mergeCell ref="A6:M6"/>
  </mergeCells>
  <pageMargins left="0.7" right="0.7" top="0.75" bottom="0.75" header="0.3" footer="0.3"/>
  <pageSetup scale="64"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4A99EB-63A6-40A2-8B13-998DDB62E2EC}">
  <dimension ref="A1:H11"/>
  <sheetViews>
    <sheetView workbookViewId="0">
      <selection activeCell="A7" sqref="A7"/>
    </sheetView>
  </sheetViews>
  <sheetFormatPr defaultRowHeight="15" x14ac:dyDescent="0.25"/>
  <cols>
    <col min="8" max="8" width="14.140625" bestFit="1" customWidth="1"/>
  </cols>
  <sheetData>
    <row r="1" spans="1:8" x14ac:dyDescent="0.25">
      <c r="A1" t="s">
        <v>111</v>
      </c>
    </row>
    <row r="2" spans="1:8" x14ac:dyDescent="0.25">
      <c r="A2" t="s">
        <v>112</v>
      </c>
    </row>
    <row r="3" spans="1:8" x14ac:dyDescent="0.25">
      <c r="A3" t="s">
        <v>113</v>
      </c>
    </row>
    <row r="4" spans="1:8" x14ac:dyDescent="0.25">
      <c r="A4" t="s">
        <v>114</v>
      </c>
      <c r="F4">
        <v>12</v>
      </c>
    </row>
    <row r="5" spans="1:8" x14ac:dyDescent="0.25">
      <c r="A5" t="s">
        <v>115</v>
      </c>
      <c r="F5">
        <v>24</v>
      </c>
    </row>
    <row r="6" spans="1:8" x14ac:dyDescent="0.25">
      <c r="A6" t="s">
        <v>116</v>
      </c>
      <c r="F6">
        <v>36</v>
      </c>
    </row>
    <row r="7" spans="1:8" x14ac:dyDescent="0.25">
      <c r="D7" t="s">
        <v>30</v>
      </c>
      <c r="F7">
        <v>48</v>
      </c>
    </row>
    <row r="8" spans="1:8" x14ac:dyDescent="0.25">
      <c r="D8" t="s">
        <v>31</v>
      </c>
      <c r="F8">
        <v>60</v>
      </c>
    </row>
    <row r="10" spans="1:8" x14ac:dyDescent="0.25">
      <c r="H10" t="s">
        <v>38</v>
      </c>
    </row>
    <row r="11" spans="1:8" x14ac:dyDescent="0.25">
      <c r="H11" t="s">
        <v>40</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4</vt:i4>
      </vt:variant>
    </vt:vector>
  </HeadingPairs>
  <TitlesOfParts>
    <vt:vector size="11" baseType="lpstr">
      <vt:lpstr>Input Sheet</vt:lpstr>
      <vt:lpstr>KFS</vt:lpstr>
      <vt:lpstr>Sheet1</vt:lpstr>
      <vt:lpstr>Amortization Schedule</vt:lpstr>
      <vt:lpstr>Sheet2</vt:lpstr>
      <vt:lpstr>Signature</vt:lpstr>
      <vt:lpstr>Sheet3</vt:lpstr>
      <vt:lpstr>Loanisgood</vt:lpstr>
      <vt:lpstr>'Amortization Schedule'!Print_Area</vt:lpstr>
      <vt:lpstr>KFS!Print_Area</vt:lpstr>
      <vt:lpstr>Signature!Print_Area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Dayan</dc:creator>
  <cp:lastModifiedBy>Tirmizi</cp:lastModifiedBy>
  <cp:lastPrinted>2024-10-12T13:45:16Z</cp:lastPrinted>
  <dcterms:created xsi:type="dcterms:W3CDTF">2024-09-03T15:02:07Z</dcterms:created>
  <dcterms:modified xsi:type="dcterms:W3CDTF">2026-01-01T10:21:48Z</dcterms:modified>
</cp:coreProperties>
</file>